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3_9.bin" ContentType="application/vnd.openxmlformats-officedocument.oleObject"/>
  <Override PartName="/xl/embeddings/oleObject_3_10.bin" ContentType="application/vnd.openxmlformats-officedocument.oleObject"/>
  <Override PartName="/xl/embeddings/oleObject_3_11.bin" ContentType="application/vnd.openxmlformats-officedocument.oleObject"/>
  <Override PartName="/xl/embeddings/oleObject_3_12.bin" ContentType="application/vnd.openxmlformats-officedocument.oleObject"/>
  <Override PartName="/xl/embeddings/oleObject_3_13.bin" ContentType="application/vnd.openxmlformats-officedocument.oleObject"/>
  <Override PartName="/xl/embeddings/oleObject_3_14.bin" ContentType="application/vnd.openxmlformats-officedocument.oleObject"/>
  <Override PartName="/xl/embeddings/oleObject_3_15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5_0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  <Override PartName="/xl/embeddings/oleObject_7_4.bin" ContentType="application/vnd.openxmlformats-officedocument.oleObject"/>
  <Override PartName="/xl/embeddings/oleObject_7_5.bin" ContentType="application/vnd.openxmlformats-officedocument.oleObject"/>
  <Override PartName="/xl/embeddings/oleObject_7_6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8_2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9_2.bin" ContentType="application/vnd.openxmlformats-officedocument.oleObject"/>
  <Override PartName="/xl/embeddings/oleObject_9_3.bin" ContentType="application/vnd.openxmlformats-officedocument.oleObject"/>
  <Override PartName="/xl/embeddings/oleObject_9_4.bin" ContentType="application/vnd.openxmlformats-officedocument.oleObject"/>
  <Override PartName="/xl/embeddings/oleObject_9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80" windowHeight="4950" activeTab="10"/>
  </bookViews>
  <sheets>
    <sheet name="přednárazem" sheetId="1" r:id="rId1"/>
    <sheet name="přiměřrychlost" sheetId="2" r:id="rId2"/>
    <sheet name="příčnépřem" sheetId="3" r:id="rId3"/>
    <sheet name="rychlzVonaVx" sheetId="4" r:id="rId4"/>
    <sheet name="brzdění" sheetId="5" r:id="rId5"/>
    <sheet name="bezpvzdál" sheetId="6" r:id="rId6"/>
    <sheet name="zbrzdění" sheetId="7" r:id="rId7"/>
    <sheet name="brzdění2úseky" sheetId="8" r:id="rId8"/>
    <sheet name="polomzat" sheetId="9" r:id="rId9"/>
    <sheet name="meznírychl" sheetId="10" r:id="rId10"/>
    <sheet name="Vnodhchodce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<sst xmlns="http://schemas.openxmlformats.org/spreadsheetml/2006/main" count="444" uniqueCount="181">
  <si>
    <t>Pohyb vozidla Passat před střetem s Š 100</t>
  </si>
  <si>
    <t>1) Nárazová rychlost</t>
  </si>
  <si>
    <t>2) Rychlost na začátku brzdných stop</t>
  </si>
  <si>
    <t>kde :</t>
  </si>
  <si>
    <t>Vn - nárazová rychlost (m/s)</t>
  </si>
  <si>
    <t>a    - zpomalení dosaž. na vozovce (m/ss)</t>
  </si>
  <si>
    <t>S   - délka brzdné stopy (m)</t>
  </si>
  <si>
    <t>Vb =</t>
  </si>
  <si>
    <t>m/s      =</t>
  </si>
  <si>
    <t>km/h</t>
  </si>
  <si>
    <t>Doba</t>
  </si>
  <si>
    <t xml:space="preserve">tb = </t>
  </si>
  <si>
    <t>s</t>
  </si>
  <si>
    <t>3) Rychlost na počátku náběhu</t>
  </si>
  <si>
    <t>Dráha</t>
  </si>
  <si>
    <t xml:space="preserve">                                    kde :</t>
  </si>
  <si>
    <t xml:space="preserve">     kde :</t>
  </si>
  <si>
    <t>tn  - doba náběhu (s)</t>
  </si>
  <si>
    <t>an - poloviční zpomal. (m/ss)</t>
  </si>
  <si>
    <t>Sn =</t>
  </si>
  <si>
    <t>m</t>
  </si>
  <si>
    <t>Rychlost</t>
  </si>
  <si>
    <t xml:space="preserve">         </t>
  </si>
  <si>
    <t>Vo =</t>
  </si>
  <si>
    <t>m/s     =</t>
  </si>
  <si>
    <t>4) Úsek reakce řidiče</t>
  </si>
  <si>
    <t xml:space="preserve">                      kde :</t>
  </si>
  <si>
    <t>tr - reakční doba  (s)</t>
  </si>
  <si>
    <t>Sr =</t>
  </si>
  <si>
    <t>Přehled hodnot :</t>
  </si>
  <si>
    <t>reakce</t>
  </si>
  <si>
    <t>náběh</t>
  </si>
  <si>
    <t>brzdění</t>
  </si>
  <si>
    <t>střet</t>
  </si>
  <si>
    <t>po střetu</t>
  </si>
  <si>
    <t>dráha(m)</t>
  </si>
  <si>
    <t>od střetu</t>
  </si>
  <si>
    <t>čas (s)</t>
  </si>
  <si>
    <t>V (m/s)</t>
  </si>
  <si>
    <t>V (km/h)</t>
  </si>
  <si>
    <t xml:space="preserve">zpomalení  </t>
  </si>
  <si>
    <t>rozhled</t>
  </si>
  <si>
    <t>přim rychl</t>
  </si>
  <si>
    <t>přim. rychl</t>
  </si>
  <si>
    <t>a (m/ss)</t>
  </si>
  <si>
    <t>tr (s)</t>
  </si>
  <si>
    <t>L (m)</t>
  </si>
  <si>
    <t>Vp (m/s)</t>
  </si>
  <si>
    <t>Vp (km/h)</t>
  </si>
  <si>
    <t>2) Přiměřená rychlost stavu vozovky</t>
  </si>
  <si>
    <t>PŘÍČNÉ   PŘEMÍSTĚNÍ</t>
  </si>
  <si>
    <t>Jeden oblouk</t>
  </si>
  <si>
    <t>čas</t>
  </si>
  <si>
    <t>1 oblouk</t>
  </si>
  <si>
    <t>2 oblouky</t>
  </si>
  <si>
    <t>Dva oblouky</t>
  </si>
  <si>
    <t xml:space="preserve">  </t>
  </si>
  <si>
    <t>POHYB AUTOBUSU Z RYCHLOSTI  55 km/h na RYCHLOST 15 km/h</t>
  </si>
  <si>
    <t>1) Dráha ujetá v době reakce</t>
  </si>
  <si>
    <t>rychlost</t>
  </si>
  <si>
    <t>...</t>
  </si>
  <si>
    <t>Vo    =</t>
  </si>
  <si>
    <t>m/s</t>
  </si>
  <si>
    <t>tr      =</t>
  </si>
  <si>
    <t>2) Dráha ujetá v době náběhu</t>
  </si>
  <si>
    <t>tn   =</t>
  </si>
  <si>
    <t xml:space="preserve">             zpomalení </t>
  </si>
  <si>
    <t>an  =</t>
  </si>
  <si>
    <t>3) Rychlost na počátku brzdných stop</t>
  </si>
  <si>
    <t>4) Dráha na snížení rychlosti</t>
  </si>
  <si>
    <t>Vx =</t>
  </si>
  <si>
    <t xml:space="preserve">            zpomalení</t>
  </si>
  <si>
    <t>a =</t>
  </si>
  <si>
    <t>5) Doba ke zpomalení na rychlost 15 km/h</t>
  </si>
  <si>
    <t>6) Celkové hodnoty dráhy a času</t>
  </si>
  <si>
    <t>1) Úsek od konce brzdných stop do konečné polohy</t>
  </si>
  <si>
    <t>2) Rychlost na počátku náběhu</t>
  </si>
  <si>
    <t>an - poloviční zpomalení (m/ss)</t>
  </si>
  <si>
    <t>3) Úsek reakce řidiče</t>
  </si>
  <si>
    <t>stání</t>
  </si>
  <si>
    <t>dráha (m)</t>
  </si>
  <si>
    <t>od stání</t>
  </si>
  <si>
    <r>
      <t xml:space="preserve">... </t>
    </r>
    <r>
      <rPr>
        <b/>
        <sz val="12"/>
        <rFont val="TimesE"/>
        <family val="1"/>
      </rPr>
      <t>vzorec pro výpočet bezpečné vzdálenosti v (m)</t>
    </r>
  </si>
  <si>
    <t>b =</t>
  </si>
  <si>
    <r>
      <t>...</t>
    </r>
    <r>
      <rPr>
        <b/>
        <sz val="12"/>
        <rFont val="TimesE"/>
        <family val="0"/>
      </rPr>
      <t xml:space="preserve"> bezpečná vzdálenost mezi vozidly</t>
    </r>
  </si>
  <si>
    <t xml:space="preserve"> </t>
  </si>
  <si>
    <t>VYHODNOCENí ÚČINKU BRZD - ZBRZDĚNÍ -NV 342724 BR 89-53</t>
  </si>
  <si>
    <t>Zbrzdění "Z" se zjišťuje pomocí válcové zkušebny brzd. Jedná se o hodnotu, která se porovnává</t>
  </si>
  <si>
    <r>
      <t xml:space="preserve">Platí zde vztah     </t>
    </r>
    <r>
      <rPr>
        <b/>
        <sz val="12"/>
        <rFont val="Times New Roman CE"/>
        <family val="0"/>
      </rPr>
      <t xml:space="preserve"> Z</t>
    </r>
    <r>
      <rPr>
        <b/>
        <vertAlign val="subscript"/>
        <sz val="12"/>
        <rFont val="Times New Roman CE"/>
        <family val="0"/>
      </rPr>
      <t>min</t>
    </r>
    <r>
      <rPr>
        <b/>
        <sz val="12"/>
        <rFont val="Times New Roman CE"/>
        <family val="0"/>
      </rPr>
      <t xml:space="preserve"> = 10,2 . a</t>
    </r>
    <r>
      <rPr>
        <b/>
        <vertAlign val="subscript"/>
        <sz val="12"/>
        <rFont val="Times New Roman CE"/>
        <family val="0"/>
      </rPr>
      <t>min</t>
    </r>
    <r>
      <rPr>
        <b/>
        <sz val="12"/>
        <rFont val="Times New Roman CE"/>
        <family val="0"/>
      </rPr>
      <t xml:space="preserve"> (%)</t>
    </r>
  </si>
  <si>
    <t>Zbrzdění se dále vypočítává jako podíl součtu dosažených brzdných sil při stejné ovládací</t>
  </si>
  <si>
    <r>
      <t xml:space="preserve">síle a hmotnosti zkoušeného vozidla    </t>
    </r>
    <r>
      <rPr>
        <b/>
        <sz val="12"/>
        <rFont val="Times New Roman CE"/>
        <family val="1"/>
      </rPr>
      <t xml:space="preserve"> Z = (</t>
    </r>
    <r>
      <rPr>
        <b/>
        <sz val="12"/>
        <rFont val="Symbol"/>
        <family val="1"/>
      </rPr>
      <t>S</t>
    </r>
    <r>
      <rPr>
        <b/>
        <sz val="12"/>
        <rFont val="Times New Roman CE"/>
        <family val="1"/>
      </rPr>
      <t xml:space="preserve"> F</t>
    </r>
    <r>
      <rPr>
        <b/>
        <vertAlign val="subscript"/>
        <sz val="12"/>
        <rFont val="Times New Roman CE"/>
        <family val="1"/>
      </rPr>
      <t>B</t>
    </r>
    <r>
      <rPr>
        <b/>
        <sz val="12"/>
        <rFont val="Times New Roman CE"/>
        <family val="1"/>
      </rPr>
      <t>/k.m.g).100</t>
    </r>
    <r>
      <rPr>
        <sz val="12"/>
        <rFont val="Times New Roman CE"/>
        <family val="1"/>
      </rPr>
      <t xml:space="preserve">  kde</t>
    </r>
  </si>
  <si>
    <r>
      <t>F</t>
    </r>
    <r>
      <rPr>
        <vertAlign val="subscript"/>
        <sz val="12"/>
        <rFont val="Times New Roman CE"/>
        <family val="1"/>
      </rPr>
      <t>1     ...</t>
    </r>
  </si>
  <si>
    <t>brzdná síla na levém předním kole</t>
  </si>
  <si>
    <t>(N)</t>
  </si>
  <si>
    <t>F2   ...</t>
  </si>
  <si>
    <t>brzdná síla na pravém předním kole</t>
  </si>
  <si>
    <t>F3   ...</t>
  </si>
  <si>
    <t>brzdná síla na levém středním  kole</t>
  </si>
  <si>
    <t>F4   ...</t>
  </si>
  <si>
    <t>brzdná síla na pravém středním kole</t>
  </si>
  <si>
    <t>F5   ...</t>
  </si>
  <si>
    <t>brzdná síla na levém zadním kole</t>
  </si>
  <si>
    <t>F6   ...</t>
  </si>
  <si>
    <t>brzdná síla na pravém zadním kole</t>
  </si>
  <si>
    <t>k    ...</t>
  </si>
  <si>
    <t xml:space="preserve">korekční součinitel  </t>
  </si>
  <si>
    <t xml:space="preserve"> silniční vozidla</t>
  </si>
  <si>
    <t xml:space="preserve"> terénní automobily</t>
  </si>
  <si>
    <t>přípojná vozidla</t>
  </si>
  <si>
    <t>m   ...</t>
  </si>
  <si>
    <t>hmotnost vozidla</t>
  </si>
  <si>
    <t>(kg)</t>
  </si>
  <si>
    <t>g    ...</t>
  </si>
  <si>
    <t>gravitační zrychlení</t>
  </si>
  <si>
    <r>
      <t>(m/s</t>
    </r>
    <r>
      <rPr>
        <vertAlign val="superscript"/>
        <sz val="12"/>
        <rFont val="Times New Roman CE"/>
        <family val="1"/>
      </rPr>
      <t>2</t>
    </r>
    <r>
      <rPr>
        <sz val="12"/>
        <rFont val="Times New Roman CE"/>
        <family val="1"/>
      </rPr>
      <t>)</t>
    </r>
  </si>
  <si>
    <t>a    ...</t>
  </si>
  <si>
    <t>zákonné zpolanení</t>
  </si>
  <si>
    <t>Zbrzdění</t>
  </si>
  <si>
    <t>Z     =</t>
  </si>
  <si>
    <t>%</t>
  </si>
  <si>
    <t>Účinnost brzd</t>
  </si>
  <si>
    <t>U=(a/Z).100</t>
  </si>
  <si>
    <t>U     =</t>
  </si>
  <si>
    <t>vyhovuje</t>
  </si>
  <si>
    <t>Nesouměrnost brzd na jednotlivých nápravách vozidla</t>
  </si>
  <si>
    <t>Přední náprava :</t>
  </si>
  <si>
    <r>
      <t>N</t>
    </r>
    <r>
      <rPr>
        <b/>
        <vertAlign val="subscript"/>
        <sz val="12"/>
        <rFont val="Times New Roman CE"/>
        <family val="0"/>
      </rPr>
      <t xml:space="preserve">p   </t>
    </r>
    <r>
      <rPr>
        <b/>
        <sz val="12"/>
        <rFont val="Times New Roman CE"/>
        <family val="1"/>
      </rPr>
      <t xml:space="preserve">   =</t>
    </r>
  </si>
  <si>
    <t xml:space="preserve">             </t>
  </si>
  <si>
    <t>Střední náprava :</t>
  </si>
  <si>
    <r>
      <t>N</t>
    </r>
    <r>
      <rPr>
        <b/>
        <vertAlign val="subscript"/>
        <sz val="12"/>
        <rFont val="Times New Roman CE"/>
        <family val="1"/>
      </rPr>
      <t>z</t>
    </r>
    <r>
      <rPr>
        <b/>
        <vertAlign val="subscript"/>
        <sz val="12"/>
        <rFont val="Times New Roman CE"/>
        <family val="0"/>
      </rPr>
      <t xml:space="preserve">  </t>
    </r>
    <r>
      <rPr>
        <b/>
        <sz val="12"/>
        <rFont val="Times New Roman CE"/>
        <family val="1"/>
      </rPr>
      <t xml:space="preserve">   =</t>
    </r>
  </si>
  <si>
    <t>nevyhovuje</t>
  </si>
  <si>
    <t>Zadní náprava :</t>
  </si>
  <si>
    <t>Výpočet  pohybu vozidla Škoda Felicia</t>
  </si>
  <si>
    <t>Vn - rychlost na konci stop (m/s)</t>
  </si>
  <si>
    <t>Výpočet poloměru zatáčky</t>
  </si>
  <si>
    <t>A)</t>
  </si>
  <si>
    <t>1)</t>
  </si>
  <si>
    <t xml:space="preserve">Převýšení </t>
  </si>
  <si>
    <t>h</t>
  </si>
  <si>
    <t>(m)</t>
  </si>
  <si>
    <t>2)</t>
  </si>
  <si>
    <t>tětiva</t>
  </si>
  <si>
    <t>2a</t>
  </si>
  <si>
    <t>POLOMĚR</t>
  </si>
  <si>
    <t>R</t>
  </si>
  <si>
    <t>R =</t>
  </si>
  <si>
    <t>B)</t>
  </si>
  <si>
    <t>C)</t>
  </si>
  <si>
    <t xml:space="preserve">Vnější poloměr zatáčky </t>
  </si>
  <si>
    <t>Tíhové zrychlení</t>
  </si>
  <si>
    <t>g</t>
  </si>
  <si>
    <t>m/ss</t>
  </si>
  <si>
    <t xml:space="preserve">Součinitel adheze v příčném směru  </t>
  </si>
  <si>
    <t>Výpočet :</t>
  </si>
  <si>
    <t>Vmez   =</t>
  </si>
  <si>
    <t>3)</t>
  </si>
  <si>
    <t>Zpomalení vozidla</t>
  </si>
  <si>
    <t>(m/ss)</t>
  </si>
  <si>
    <t>Odhození chodce</t>
  </si>
  <si>
    <t>Nárazová rychlost vozidla :</t>
  </si>
  <si>
    <r>
      <t>V</t>
    </r>
    <r>
      <rPr>
        <b/>
        <i/>
        <sz val="14"/>
        <color indexed="12"/>
        <rFont val="Times New Roman CE"/>
        <family val="1"/>
      </rPr>
      <t>n  =</t>
    </r>
  </si>
  <si>
    <t>1) Úsek od začátku brzdných stop do konečné polohy vozidla</t>
  </si>
  <si>
    <t>1) Přiměřená rychlost rozhledu na tlumená světla</t>
  </si>
  <si>
    <t>s odvozenou hodnotou pro úplné zpomalení uváděné jako limitní ve vyhl. 342/02 Sb.</t>
  </si>
  <si>
    <r>
      <t xml:space="preserve">Výpočet pohybu vozidla Citroen </t>
    </r>
    <r>
      <rPr>
        <b/>
        <sz val="16"/>
        <color indexed="8"/>
        <rFont val="TimesE"/>
        <family val="1"/>
      </rPr>
      <t>od reakce řidiče do zastavení</t>
    </r>
  </si>
  <si>
    <t>která byla zjištěna technickou prohlídkou vozidla, ale nebylo stanoveno o kolik procent.</t>
  </si>
  <si>
    <t xml:space="preserve">V čase 2,7 s před MS jel řidič vozidla MB 220 D s částečně zrušenou bezpečnou </t>
  </si>
  <si>
    <t xml:space="preserve">vzdáleností za vozidlem VAZ 21053, které chtěl následně předjet. Řidič VAZ 21053 
dále poměrně intezívně zpomaloval a vyjížděl vlevo. </t>
  </si>
  <si>
    <t>Střední poloměr zatáčky</t>
  </si>
  <si>
    <t xml:space="preserve">Poloměr jízdy vozidla </t>
  </si>
  <si>
    <t xml:space="preserve">Mezní rychlost pro průjezd rovinnou zatáčkou vozidlem Tatra 815 </t>
  </si>
  <si>
    <r>
      <t xml:space="preserve">Vn = </t>
    </r>
    <r>
      <rPr>
        <b/>
        <sz val="12"/>
        <rFont val="TimesE"/>
        <family val="0"/>
      </rPr>
      <t>42,0</t>
    </r>
    <r>
      <rPr>
        <sz val="12"/>
        <rFont val="TimesE"/>
        <family val="1"/>
      </rPr>
      <t xml:space="preserve"> km/h</t>
    </r>
  </si>
  <si>
    <t>BEZPEČNÁ VZDÁLENOST Passat za Octavia</t>
  </si>
  <si>
    <r>
      <t>V</t>
    </r>
    <r>
      <rPr>
        <i/>
        <vertAlign val="subscript"/>
        <sz val="12"/>
        <rFont val="TimesE"/>
        <family val="0"/>
      </rPr>
      <t xml:space="preserve">2  </t>
    </r>
    <r>
      <rPr>
        <i/>
        <sz val="12"/>
        <rFont val="TimesE"/>
        <family val="0"/>
      </rPr>
      <t>je rychlost vozidla Passat (km/h)</t>
    </r>
  </si>
  <si>
    <r>
      <t>t</t>
    </r>
    <r>
      <rPr>
        <i/>
        <vertAlign val="subscript"/>
        <sz val="12"/>
        <rFont val="TimesE"/>
        <family val="0"/>
      </rPr>
      <t xml:space="preserve">R2  </t>
    </r>
    <r>
      <rPr>
        <i/>
        <sz val="12"/>
        <rFont val="TimesE"/>
        <family val="0"/>
      </rPr>
      <t>je reakční doba řidiče Passat  (s)</t>
    </r>
  </si>
  <si>
    <r>
      <t>V</t>
    </r>
    <r>
      <rPr>
        <i/>
        <vertAlign val="subscript"/>
        <sz val="12"/>
        <rFont val="TimesE"/>
        <family val="0"/>
      </rPr>
      <t>1</t>
    </r>
    <r>
      <rPr>
        <i/>
        <sz val="12"/>
        <rFont val="TimesE"/>
        <family val="0"/>
      </rPr>
      <t xml:space="preserve">  je rychlost vozidla Octavia (km/h)</t>
    </r>
  </si>
  <si>
    <r>
      <t>a</t>
    </r>
    <r>
      <rPr>
        <i/>
        <vertAlign val="subscript"/>
        <sz val="12"/>
        <rFont val="TimesE"/>
        <family val="0"/>
      </rPr>
      <t>1</t>
    </r>
    <r>
      <rPr>
        <i/>
        <sz val="12"/>
        <rFont val="TimesE"/>
        <family val="0"/>
      </rPr>
      <t xml:space="preserve">  je zpomalení vozidla Octavia (m/s</t>
    </r>
    <r>
      <rPr>
        <i/>
        <vertAlign val="superscript"/>
        <sz val="12"/>
        <rFont val="TimesE"/>
        <family val="0"/>
      </rPr>
      <t>2</t>
    </r>
    <r>
      <rPr>
        <i/>
        <sz val="12"/>
        <rFont val="TimesE"/>
        <family val="0"/>
      </rPr>
      <t>)</t>
    </r>
  </si>
  <si>
    <r>
      <t>a</t>
    </r>
    <r>
      <rPr>
        <i/>
        <vertAlign val="subscript"/>
        <sz val="12"/>
        <rFont val="TimesE"/>
        <family val="0"/>
      </rPr>
      <t>2</t>
    </r>
    <r>
      <rPr>
        <i/>
        <sz val="12"/>
        <rFont val="TimesE"/>
        <family val="0"/>
      </rPr>
      <t xml:space="preserve"> je zpomalení vozidla Passat (m/s</t>
    </r>
    <r>
      <rPr>
        <i/>
        <vertAlign val="superscript"/>
        <sz val="12"/>
        <rFont val="TimesE"/>
        <family val="0"/>
      </rPr>
      <t>2</t>
    </r>
    <r>
      <rPr>
        <i/>
        <sz val="12"/>
        <rFont val="TimesE"/>
        <family val="0"/>
      </rPr>
      <t>)</t>
    </r>
  </si>
  <si>
    <t>Vypočtená bezpečná vzdálenost odpovídá jízdě vozidel stejnou rychlostí.</t>
  </si>
  <si>
    <t>PŘIMĚŘENÁ   RYCHLOST  JÍZDY  VOZIDLA  Octavia</t>
  </si>
  <si>
    <t>Výpočet nárazové rychlosti vozidla z odhození chodkyně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</si>
</sst>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10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E"/>
      <family val="1"/>
    </font>
    <font>
      <b/>
      <sz val="12"/>
      <name val="TimesE"/>
      <family val="1"/>
    </font>
    <font>
      <sz val="12"/>
      <name val="TimesE"/>
      <family val="1"/>
    </font>
    <font>
      <b/>
      <u val="single"/>
      <sz val="14"/>
      <color indexed="12"/>
      <name val="TimesE"/>
      <family val="1"/>
    </font>
    <font>
      <b/>
      <sz val="14"/>
      <color indexed="12"/>
      <name val="TimesE"/>
      <family val="1"/>
    </font>
    <font>
      <sz val="12"/>
      <color indexed="8"/>
      <name val="TimesE"/>
      <family val="1"/>
    </font>
    <font>
      <sz val="12"/>
      <color indexed="12"/>
      <name val="TimesE"/>
      <family val="1"/>
    </font>
    <font>
      <b/>
      <sz val="12"/>
      <color indexed="12"/>
      <name val="TimesE"/>
      <family val="0"/>
    </font>
    <font>
      <b/>
      <sz val="12"/>
      <color indexed="17"/>
      <name val="TimesE"/>
      <family val="0"/>
    </font>
    <font>
      <sz val="8"/>
      <name val="Arial CE"/>
      <family val="0"/>
    </font>
    <font>
      <b/>
      <sz val="14"/>
      <color indexed="39"/>
      <name val="TimesE"/>
      <family val="1"/>
    </font>
    <font>
      <b/>
      <sz val="10"/>
      <name val="TimesE"/>
      <family val="0"/>
    </font>
    <font>
      <sz val="14"/>
      <name val="TimesE"/>
      <family val="1"/>
    </font>
    <font>
      <b/>
      <sz val="10"/>
      <color indexed="39"/>
      <name val="TimesE"/>
      <family val="1"/>
    </font>
    <font>
      <sz val="10"/>
      <color indexed="10"/>
      <name val="Arial CE"/>
      <family val="2"/>
    </font>
    <font>
      <b/>
      <sz val="14"/>
      <name val="TimesE"/>
      <family val="1"/>
    </font>
    <font>
      <i/>
      <sz val="14"/>
      <name val="TimesE"/>
      <family val="1"/>
    </font>
    <font>
      <sz val="14"/>
      <color indexed="12"/>
      <name val="TimesE"/>
      <family val="1"/>
    </font>
    <font>
      <sz val="14"/>
      <color indexed="10"/>
      <name val="TimesE"/>
      <family val="1"/>
    </font>
    <font>
      <b/>
      <sz val="12"/>
      <name val="Arial CE"/>
      <family val="2"/>
    </font>
    <font>
      <b/>
      <sz val="18"/>
      <color indexed="12"/>
      <name val="TimesE"/>
      <family val="0"/>
    </font>
    <font>
      <b/>
      <sz val="18"/>
      <color indexed="39"/>
      <name val="TimesE"/>
      <family val="1"/>
    </font>
    <font>
      <i/>
      <sz val="12"/>
      <name val="TimesE"/>
      <family val="0"/>
    </font>
    <font>
      <i/>
      <vertAlign val="subscript"/>
      <sz val="12"/>
      <name val="TimesE"/>
      <family val="0"/>
    </font>
    <font>
      <i/>
      <vertAlign val="superscript"/>
      <sz val="12"/>
      <name val="TimesE"/>
      <family val="0"/>
    </font>
    <font>
      <b/>
      <sz val="16"/>
      <color indexed="39"/>
      <name val="TimesE"/>
      <family val="1"/>
    </font>
    <font>
      <sz val="14"/>
      <color indexed="39"/>
      <name val="Times New Roman CE"/>
      <family val="1"/>
    </font>
    <font>
      <sz val="12"/>
      <name val="Times New Roman CE"/>
      <family val="1"/>
    </font>
    <font>
      <sz val="12"/>
      <color indexed="39"/>
      <name val="Times New Roman CE"/>
      <family val="1"/>
    </font>
    <font>
      <vertAlign val="subscript"/>
      <sz val="12"/>
      <name val="Times New Roman CE"/>
      <family val="1"/>
    </font>
    <font>
      <b/>
      <sz val="12"/>
      <name val="Times New Roman CE"/>
      <family val="0"/>
    </font>
    <font>
      <b/>
      <vertAlign val="subscript"/>
      <sz val="12"/>
      <name val="Times New Roman CE"/>
      <family val="0"/>
    </font>
    <font>
      <b/>
      <sz val="12"/>
      <name val="Symbol"/>
      <family val="1"/>
    </font>
    <font>
      <b/>
      <sz val="16"/>
      <color indexed="39"/>
      <name val="Times New Roman CE"/>
      <family val="1"/>
    </font>
    <font>
      <sz val="12"/>
      <color indexed="8"/>
      <name val="Times New Roman CE"/>
      <family val="1"/>
    </font>
    <font>
      <vertAlign val="superscript"/>
      <sz val="12"/>
      <name val="Times New Roman CE"/>
      <family val="1"/>
    </font>
    <font>
      <b/>
      <sz val="14"/>
      <name val="Times New Roman CE"/>
      <family val="1"/>
    </font>
    <font>
      <b/>
      <sz val="14"/>
      <color indexed="39"/>
      <name val="Times New Roman CE"/>
      <family val="1"/>
    </font>
    <font>
      <b/>
      <u val="single"/>
      <sz val="14"/>
      <color indexed="39"/>
      <name val="Times New Roman CE"/>
      <family val="1"/>
    </font>
    <font>
      <b/>
      <u val="single"/>
      <sz val="16"/>
      <color indexed="39"/>
      <name val="Times New Roman CE"/>
      <family val="1"/>
    </font>
    <font>
      <b/>
      <sz val="12"/>
      <color indexed="50"/>
      <name val="Times New Roman CE"/>
      <family val="0"/>
    </font>
    <font>
      <b/>
      <sz val="16"/>
      <color indexed="12"/>
      <name val="TimesE"/>
      <family val="0"/>
    </font>
    <font>
      <b/>
      <sz val="11"/>
      <color indexed="17"/>
      <name val="TimesE"/>
      <family val="1"/>
    </font>
    <font>
      <sz val="14"/>
      <color indexed="12"/>
      <name val="Times New Roman CE"/>
      <family val="1"/>
    </font>
    <font>
      <sz val="10"/>
      <name val="Times New Roman CE"/>
      <family val="1"/>
    </font>
    <font>
      <sz val="12"/>
      <name val="Arial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b/>
      <sz val="12"/>
      <color indexed="39"/>
      <name val="Times New Roman CE"/>
      <family val="1"/>
    </font>
    <font>
      <i/>
      <sz val="10"/>
      <name val="Times New Roman CE"/>
      <family val="0"/>
    </font>
    <font>
      <b/>
      <sz val="14"/>
      <color indexed="12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b/>
      <i/>
      <sz val="14"/>
      <name val="Times New Roman CE"/>
      <family val="0"/>
    </font>
    <font>
      <b/>
      <i/>
      <sz val="14"/>
      <color indexed="12"/>
      <name val="Times New Roman CE"/>
      <family val="1"/>
    </font>
    <font>
      <b/>
      <u val="single"/>
      <sz val="14"/>
      <color indexed="12"/>
      <name val="Times New Roman CE"/>
      <family val="1"/>
    </font>
    <font>
      <b/>
      <sz val="16"/>
      <color indexed="8"/>
      <name val="TimesE"/>
      <family val="1"/>
    </font>
    <font>
      <b/>
      <i/>
      <u val="single"/>
      <sz val="14"/>
      <color indexed="12"/>
      <name val="TimesE"/>
      <family val="0"/>
    </font>
    <font>
      <b/>
      <i/>
      <sz val="16"/>
      <color indexed="39"/>
      <name val="TimesE"/>
      <family val="0"/>
    </font>
    <font>
      <sz val="8"/>
      <color indexed="8"/>
      <name val="TimesE"/>
      <family val="0"/>
    </font>
    <font>
      <sz val="10"/>
      <color indexed="20"/>
      <name val="TimesE"/>
      <family val="0"/>
    </font>
    <font>
      <sz val="11"/>
      <color indexed="8"/>
      <name val="TimesE"/>
      <family val="0"/>
    </font>
    <font>
      <sz val="7.35"/>
      <color indexed="8"/>
      <name val="TimesE"/>
      <family val="0"/>
    </font>
    <font>
      <sz val="10.25"/>
      <color indexed="8"/>
      <name val="Times New Roman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E"/>
      <family val="0"/>
    </font>
    <font>
      <i/>
      <sz val="8"/>
      <color indexed="8"/>
      <name val="TimesE"/>
      <family val="0"/>
    </font>
    <font>
      <b/>
      <sz val="12"/>
      <color indexed="8"/>
      <name val="Times New Roman CE"/>
      <family val="0"/>
    </font>
    <font>
      <b/>
      <sz val="8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20" borderId="0" applyNumberFormat="0" applyBorder="0" applyAlignment="0" applyProtection="0"/>
    <xf numFmtId="0" fontId="9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1" fillId="0" borderId="7" applyNumberFormat="0" applyFill="0" applyAlignment="0" applyProtection="0"/>
    <xf numFmtId="0" fontId="102" fillId="24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25" borderId="8" applyNumberFormat="0" applyAlignment="0" applyProtection="0"/>
    <xf numFmtId="0" fontId="105" fillId="26" borderId="8" applyNumberFormat="0" applyAlignment="0" applyProtection="0"/>
    <xf numFmtId="0" fontId="106" fillId="26" borderId="9" applyNumberFormat="0" applyAlignment="0" applyProtection="0"/>
    <xf numFmtId="0" fontId="107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4" fontId="6" fillId="0" borderId="0" xfId="0" applyNumberFormat="1" applyFont="1" applyAlignment="1" applyProtection="1">
      <alignment/>
      <protection locked="0"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2" fontId="9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35" borderId="13" xfId="0" applyFont="1" applyFill="1" applyBorder="1" applyAlignment="1">
      <alignment horizontal="center" vertical="top"/>
    </xf>
    <xf numFmtId="0" fontId="17" fillId="35" borderId="14" xfId="0" applyFont="1" applyFill="1" applyBorder="1" applyAlignment="1">
      <alignment horizontal="center" vertical="top"/>
    </xf>
    <xf numFmtId="0" fontId="17" fillId="35" borderId="15" xfId="0" applyFont="1" applyFill="1" applyBorder="1" applyAlignment="1">
      <alignment horizontal="center" vertical="top"/>
    </xf>
    <xf numFmtId="0" fontId="17" fillId="35" borderId="16" xfId="0" applyFont="1" applyFill="1" applyBorder="1" applyAlignment="1">
      <alignment horizontal="center"/>
    </xf>
    <xf numFmtId="0" fontId="17" fillId="35" borderId="1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9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2" fontId="8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2" fontId="7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2" fontId="6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3" fontId="31" fillId="0" borderId="0" xfId="0" applyNumberFormat="1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 horizontal="center"/>
    </xf>
    <xf numFmtId="0" fontId="37" fillId="0" borderId="0" xfId="0" applyFont="1" applyAlignment="1">
      <alignment/>
    </xf>
    <xf numFmtId="49" fontId="31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34" fillId="0" borderId="0" xfId="0" applyFont="1" applyAlignment="1">
      <alignment/>
    </xf>
    <xf numFmtId="0" fontId="40" fillId="0" borderId="0" xfId="0" applyFont="1" applyAlignment="1">
      <alignment/>
    </xf>
    <xf numFmtId="9" fontId="41" fillId="0" borderId="0" xfId="47" applyFont="1" applyAlignment="1">
      <alignment horizontal="left"/>
    </xf>
    <xf numFmtId="0" fontId="31" fillId="0" borderId="0" xfId="0" applyFont="1" applyBorder="1" applyAlignment="1" applyProtection="1">
      <alignment horizontal="left"/>
      <protection locked="0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2" fontId="41" fillId="0" borderId="0" xfId="0" applyNumberFormat="1" applyFont="1" applyAlignment="1">
      <alignment/>
    </xf>
    <xf numFmtId="0" fontId="44" fillId="0" borderId="0" xfId="0" applyFont="1" applyAlignment="1">
      <alignment/>
    </xf>
    <xf numFmtId="9" fontId="40" fillId="0" borderId="0" xfId="0" applyNumberFormat="1" applyFont="1" applyAlignment="1">
      <alignment/>
    </xf>
    <xf numFmtId="4" fontId="40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31" fillId="0" borderId="0" xfId="0" applyFont="1" applyAlignment="1">
      <alignment horizontal="left"/>
    </xf>
    <xf numFmtId="2" fontId="6" fillId="0" borderId="0" xfId="0" applyNumberFormat="1" applyFont="1" applyAlignment="1">
      <alignment/>
    </xf>
    <xf numFmtId="0" fontId="46" fillId="34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2" fontId="37" fillId="0" borderId="0" xfId="0" applyNumberFormat="1" applyFont="1" applyAlignment="1" applyProtection="1">
      <alignment/>
      <protection locked="0"/>
    </xf>
    <xf numFmtId="0" fontId="50" fillId="0" borderId="0" xfId="0" applyFont="1" applyAlignment="1">
      <alignment horizontal="center"/>
    </xf>
    <xf numFmtId="2" fontId="37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164" fontId="6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65" fontId="54" fillId="0" borderId="0" xfId="0" applyNumberFormat="1" applyFont="1" applyAlignment="1">
      <alignment/>
    </xf>
    <xf numFmtId="0" fontId="56" fillId="0" borderId="0" xfId="0" applyFont="1" applyAlignment="1">
      <alignment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3" fontId="31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center"/>
    </xf>
    <xf numFmtId="0" fontId="17" fillId="35" borderId="18" xfId="0" applyFont="1" applyFill="1" applyBorder="1" applyAlignment="1">
      <alignment horizontal="center" vertical="top"/>
    </xf>
    <xf numFmtId="0" fontId="17" fillId="35" borderId="19" xfId="0" applyFont="1" applyFill="1" applyBorder="1" applyAlignment="1">
      <alignment horizontal="center"/>
    </xf>
    <xf numFmtId="0" fontId="61" fillId="0" borderId="0" xfId="0" applyFont="1" applyAlignment="1">
      <alignment/>
    </xf>
    <xf numFmtId="164" fontId="7" fillId="0" borderId="0" xfId="0" applyNumberFormat="1" applyFont="1" applyAlignment="1">
      <alignment horizontal="left"/>
    </xf>
    <xf numFmtId="0" fontId="14" fillId="34" borderId="20" xfId="0" applyFont="1" applyFill="1" applyBorder="1" applyAlignment="1">
      <alignment horizontal="center"/>
    </xf>
    <xf numFmtId="1" fontId="29" fillId="34" borderId="21" xfId="0" applyNumberFormat="1" applyFont="1" applyFill="1" applyBorder="1" applyAlignment="1">
      <alignment horizontal="center"/>
    </xf>
    <xf numFmtId="0" fontId="62" fillId="34" borderId="22" xfId="0" applyFont="1" applyFill="1" applyBorder="1" applyAlignment="1">
      <alignment/>
    </xf>
    <xf numFmtId="0" fontId="6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Přim. rychlost na rozhled</a:t>
            </a:r>
          </a:p>
        </c:rich>
      </c:tx>
      <c:layout>
        <c:manualLayout>
          <c:xMode val="factor"/>
          <c:yMode val="factor"/>
          <c:x val="0.025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0025"/>
          <c:w val="0.74625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přiměřrychlost!$F$8:$F$9</c:f>
              <c:strCache>
                <c:ptCount val="1"/>
                <c:pt idx="0">
                  <c:v>přim rychl Vp (m/s)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přiměřrychlost!$E$10:$E$15</c:f>
              <c:numCache/>
            </c:numRef>
          </c:cat>
          <c:val>
            <c:numRef>
              <c:f>přiměřrychlost!$F$10:$F$15</c:f>
              <c:numCache/>
            </c:numRef>
          </c:val>
          <c:smooth val="1"/>
        </c:ser>
        <c:ser>
          <c:idx val="1"/>
          <c:order val="1"/>
          <c:tx>
            <c:strRef>
              <c:f>přiměřrychlost!$G$8:$G$9</c:f>
              <c:strCache>
                <c:ptCount val="1"/>
                <c:pt idx="0">
                  <c:v>přim. rychl Vp (km/h)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2700000" anchor="ctr"/>
              <a:lstStyle/>
              <a:p>
                <a:pPr>
                  <a:defRPr lang="en-US" cap="none" sz="1000" b="0" i="0" u="none" baseline="0">
                    <a:solidFill>
                      <a:srgbClr val="80008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přiměřrychlost!$E$10:$E$15</c:f>
              <c:numCache/>
            </c:numRef>
          </c:cat>
          <c:val>
            <c:numRef>
              <c:f>přiměřrychlost!$G$10:$G$15</c:f>
              <c:numCache/>
            </c:numRef>
          </c:val>
          <c:smooth val="1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55224668"/>
        <c:axId val="27259965"/>
      </c:lineChart>
      <c:catAx>
        <c:axId val="55224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Rozhled (m)</a:t>
                </a:r>
              </a:p>
            </c:rich>
          </c:tx>
          <c:layout>
            <c:manualLayout>
              <c:xMode val="factor"/>
              <c:yMode val="factor"/>
              <c:x val="0.019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259965"/>
        <c:crosses val="autoZero"/>
        <c:auto val="0"/>
        <c:lblOffset val="100"/>
        <c:tickLblSkip val="1"/>
        <c:noMultiLvlLbl val="0"/>
      </c:catAx>
      <c:valAx>
        <c:axId val="27259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Přim. rychlost (m/s, km/h)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2466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55"/>
          <c:y val="0.29375"/>
          <c:w val="0.1825"/>
          <c:h val="0.3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Přiměřená rychlost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945"/>
          <c:w val="0.91875"/>
          <c:h val="0.81975"/>
        </c:manualLayout>
      </c:layout>
      <c:lineChart>
        <c:grouping val="stacke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přiměřrychlost!$C$23:$C$28</c:f>
              <c:numCache/>
            </c:numRef>
          </c:cat>
          <c:val>
            <c:numRef>
              <c:f>přiměřrychlost!$F$23:$F$28</c:f>
              <c:numCache/>
            </c:numRef>
          </c:val>
          <c:smooth val="0"/>
        </c:ser>
        <c:ser>
          <c:idx val="2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přiměřrychlost!$C$23:$C$28</c:f>
              <c:numCache/>
            </c:numRef>
          </c:cat>
          <c:val>
            <c:numRef>
              <c:f>přiměřrychlost!$G$23:$G$28</c:f>
              <c:numCache/>
            </c:numRef>
          </c:val>
          <c:smooth val="0"/>
        </c:ser>
        <c:marker val="1"/>
        <c:axId val="44013094"/>
        <c:axId val="60573527"/>
      </c:lineChart>
      <c:catAx>
        <c:axId val="44013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Zrychlení</a:t>
                </a:r>
              </a:p>
            </c:rich>
          </c:tx>
          <c:layout>
            <c:manualLayout>
              <c:xMode val="factor"/>
              <c:yMode val="factor"/>
              <c:x val="0.013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573527"/>
        <c:crosses val="autoZero"/>
        <c:auto val="1"/>
        <c:lblOffset val="100"/>
        <c:tickLblSkip val="1"/>
        <c:noMultiLvlLbl val="0"/>
      </c:catAx>
      <c:valAx>
        <c:axId val="60573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Rychlost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01309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Možnosti vyhnutí jedním nebo dvěmi oblouky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685"/>
          <c:w val="0.853"/>
          <c:h val="0.9102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příčnépřem!$A$11:$A$17</c:f>
              <c:numCache/>
            </c:numRef>
          </c:cat>
          <c:val>
            <c:numRef>
              <c:f>příčnépřem!$B$11:$B$17</c:f>
              <c:numCache/>
            </c:numRef>
          </c:val>
          <c:smooth val="1"/>
        </c:ser>
        <c:ser>
          <c:idx val="2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příčnépřem!$A$11:$A$17</c:f>
              <c:numCache/>
            </c:numRef>
          </c:cat>
          <c:val>
            <c:numRef>
              <c:f>příčnépřem!$C$11:$C$17</c:f>
              <c:numCache/>
            </c:numRef>
          </c:val>
          <c:smooth val="1"/>
        </c:ser>
        <c:marker val="1"/>
        <c:axId val="8290832"/>
        <c:axId val="7508625"/>
      </c:lineChart>
      <c:catAx>
        <c:axId val="8290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Čas (sek)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508625"/>
        <c:crosses val="autoZero"/>
        <c:auto val="0"/>
        <c:lblOffset val="100"/>
        <c:tickLblSkip val="1"/>
        <c:noMultiLvlLbl val="0"/>
      </c:catAx>
      <c:valAx>
        <c:axId val="7508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Příčné vyhnutí těžištěm vozidla (m)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29083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5"/>
          <c:y val="0.4555"/>
          <c:w val="0.1242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Relationship Id="rId7" Type="http://schemas.openxmlformats.org/officeDocument/2006/relationships/image" Target="../media/image17.emf" /><Relationship Id="rId8" Type="http://schemas.openxmlformats.org/officeDocument/2006/relationships/image" Target="../media/image18.emf" /><Relationship Id="rId9" Type="http://schemas.openxmlformats.org/officeDocument/2006/relationships/image" Target="../media/image19.emf" /><Relationship Id="rId10" Type="http://schemas.openxmlformats.org/officeDocument/2006/relationships/image" Target="../media/image20.emf" /><Relationship Id="rId11" Type="http://schemas.openxmlformats.org/officeDocument/2006/relationships/image" Target="../media/image21.emf" /><Relationship Id="rId12" Type="http://schemas.openxmlformats.org/officeDocument/2006/relationships/image" Target="../media/image22.emf" /><Relationship Id="rId13" Type="http://schemas.openxmlformats.org/officeDocument/2006/relationships/image" Target="../media/image23.emf" /><Relationship Id="rId14" Type="http://schemas.openxmlformats.org/officeDocument/2006/relationships/image" Target="../media/image24.emf" /><Relationship Id="rId15" Type="http://schemas.openxmlformats.org/officeDocument/2006/relationships/image" Target="../media/image25.emf" /><Relationship Id="rId16" Type="http://schemas.openxmlformats.org/officeDocument/2006/relationships/image" Target="../media/image26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8.emf" /><Relationship Id="rId3" Type="http://schemas.openxmlformats.org/officeDocument/2006/relationships/image" Target="../media/image3.emf" /><Relationship Id="rId4" Type="http://schemas.openxmlformats.org/officeDocument/2006/relationships/image" Target="../media/image29.emf" /><Relationship Id="rId5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28.emf" /><Relationship Id="rId3" Type="http://schemas.openxmlformats.org/officeDocument/2006/relationships/image" Target="../media/image32.emf" /><Relationship Id="rId4" Type="http://schemas.openxmlformats.org/officeDocument/2006/relationships/image" Target="../media/image28.emf" /><Relationship Id="rId5" Type="http://schemas.openxmlformats.org/officeDocument/2006/relationships/image" Target="../media/image33.emf" /><Relationship Id="rId6" Type="http://schemas.openxmlformats.org/officeDocument/2006/relationships/image" Target="../media/image29.emf" /><Relationship Id="rId7" Type="http://schemas.openxmlformats.org/officeDocument/2006/relationships/image" Target="../media/image5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image" Target="../media/image35.emf" /><Relationship Id="rId3" Type="http://schemas.openxmlformats.org/officeDocument/2006/relationships/image" Target="../media/image35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Relationship Id="rId2" Type="http://schemas.openxmlformats.org/officeDocument/2006/relationships/image" Target="../media/image37.emf" /><Relationship Id="rId3" Type="http://schemas.openxmlformats.org/officeDocument/2006/relationships/image" Target="../media/image38.emf" /><Relationship Id="rId4" Type="http://schemas.openxmlformats.org/officeDocument/2006/relationships/image" Target="../media/image37.emf" /><Relationship Id="rId5" Type="http://schemas.openxmlformats.org/officeDocument/2006/relationships/image" Target="../media/image36.emf" /><Relationship Id="rId6" Type="http://schemas.openxmlformats.org/officeDocument/2006/relationships/image" Target="../media/image3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6</xdr:row>
      <xdr:rowOff>123825</xdr:rowOff>
    </xdr:from>
    <xdr:to>
      <xdr:col>14</xdr:col>
      <xdr:colOff>561975</xdr:colOff>
      <xdr:row>17</xdr:row>
      <xdr:rowOff>0</xdr:rowOff>
    </xdr:to>
    <xdr:graphicFrame>
      <xdr:nvGraphicFramePr>
        <xdr:cNvPr id="1" name="Chart 4"/>
        <xdr:cNvGraphicFramePr/>
      </xdr:nvGraphicFramePr>
      <xdr:xfrm>
        <a:off x="4105275" y="1552575"/>
        <a:ext cx="52101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17</xdr:row>
      <xdr:rowOff>57150</xdr:rowOff>
    </xdr:from>
    <xdr:to>
      <xdr:col>14</xdr:col>
      <xdr:colOff>581025</xdr:colOff>
      <xdr:row>28</xdr:row>
      <xdr:rowOff>133350</xdr:rowOff>
    </xdr:to>
    <xdr:graphicFrame>
      <xdr:nvGraphicFramePr>
        <xdr:cNvPr id="2" name="Chart 11"/>
        <xdr:cNvGraphicFramePr/>
      </xdr:nvGraphicFramePr>
      <xdr:xfrm>
        <a:off x="4067175" y="3543300"/>
        <a:ext cx="526732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5</xdr:row>
      <xdr:rowOff>19050</xdr:rowOff>
    </xdr:from>
    <xdr:to>
      <xdr:col>6</xdr:col>
      <xdr:colOff>285750</xdr:colOff>
      <xdr:row>5</xdr:row>
      <xdr:rowOff>19050</xdr:rowOff>
    </xdr:to>
    <xdr:sp>
      <xdr:nvSpPr>
        <xdr:cNvPr id="1" name="Line 5"/>
        <xdr:cNvSpPr>
          <a:spLocks/>
        </xdr:cNvSpPr>
      </xdr:nvSpPr>
      <xdr:spPr>
        <a:xfrm>
          <a:off x="4029075" y="1019175"/>
          <a:ext cx="371475" cy="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600075</xdr:colOff>
      <xdr:row>13</xdr:row>
      <xdr:rowOff>19050</xdr:rowOff>
    </xdr:from>
    <xdr:to>
      <xdr:col>6</xdr:col>
      <xdr:colOff>285750</xdr:colOff>
      <xdr:row>13</xdr:row>
      <xdr:rowOff>19050</xdr:rowOff>
    </xdr:to>
    <xdr:sp>
      <xdr:nvSpPr>
        <xdr:cNvPr id="2" name="Line 7"/>
        <xdr:cNvSpPr>
          <a:spLocks/>
        </xdr:cNvSpPr>
      </xdr:nvSpPr>
      <xdr:spPr>
        <a:xfrm>
          <a:off x="4029075" y="2352675"/>
          <a:ext cx="371475" cy="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</xdr:colOff>
      <xdr:row>19</xdr:row>
      <xdr:rowOff>0</xdr:rowOff>
    </xdr:from>
    <xdr:to>
      <xdr:col>8</xdr:col>
      <xdr:colOff>647700</xdr:colOff>
      <xdr:row>47</xdr:row>
      <xdr:rowOff>47625</xdr:rowOff>
    </xdr:to>
    <xdr:graphicFrame>
      <xdr:nvGraphicFramePr>
        <xdr:cNvPr id="3" name="Chart 9"/>
        <xdr:cNvGraphicFramePr/>
      </xdr:nvGraphicFramePr>
      <xdr:xfrm>
        <a:off x="85725" y="3305175"/>
        <a:ext cx="60483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24</xdr:row>
      <xdr:rowOff>123825</xdr:rowOff>
    </xdr:from>
    <xdr:to>
      <xdr:col>6</xdr:col>
      <xdr:colOff>495300</xdr:colOff>
      <xdr:row>24</xdr:row>
      <xdr:rowOff>123825</xdr:rowOff>
    </xdr:to>
    <xdr:sp>
      <xdr:nvSpPr>
        <xdr:cNvPr id="1" name="Line 16"/>
        <xdr:cNvSpPr>
          <a:spLocks/>
        </xdr:cNvSpPr>
      </xdr:nvSpPr>
      <xdr:spPr>
        <a:xfrm flipH="1" flipV="1">
          <a:off x="3952875" y="5381625"/>
          <a:ext cx="333375" cy="0"/>
        </a:xfrm>
        <a:prstGeom prst="line">
          <a:avLst/>
        </a:prstGeom>
        <a:noFill/>
        <a:ln w="1" cmpd="sng">
          <a:solidFill>
            <a:srgbClr val="3333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152400</xdr:colOff>
      <xdr:row>34</xdr:row>
      <xdr:rowOff>152400</xdr:rowOff>
    </xdr:from>
    <xdr:to>
      <xdr:col>6</xdr:col>
      <xdr:colOff>523875</xdr:colOff>
      <xdr:row>34</xdr:row>
      <xdr:rowOff>152400</xdr:rowOff>
    </xdr:to>
    <xdr:sp>
      <xdr:nvSpPr>
        <xdr:cNvPr id="2" name="Line 17"/>
        <xdr:cNvSpPr>
          <a:spLocks/>
        </xdr:cNvSpPr>
      </xdr:nvSpPr>
      <xdr:spPr>
        <a:xfrm>
          <a:off x="3943350" y="80772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104775</xdr:colOff>
      <xdr:row>36</xdr:row>
      <xdr:rowOff>123825</xdr:rowOff>
    </xdr:from>
    <xdr:to>
      <xdr:col>6</xdr:col>
      <xdr:colOff>457200</xdr:colOff>
      <xdr:row>36</xdr:row>
      <xdr:rowOff>123825</xdr:rowOff>
    </xdr:to>
    <xdr:sp>
      <xdr:nvSpPr>
        <xdr:cNvPr id="3" name="Line 18"/>
        <xdr:cNvSpPr>
          <a:spLocks/>
        </xdr:cNvSpPr>
      </xdr:nvSpPr>
      <xdr:spPr>
        <a:xfrm>
          <a:off x="3895725" y="84867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180975</xdr:colOff>
      <xdr:row>32</xdr:row>
      <xdr:rowOff>114300</xdr:rowOff>
    </xdr:from>
    <xdr:to>
      <xdr:col>6</xdr:col>
      <xdr:colOff>447675</xdr:colOff>
      <xdr:row>32</xdr:row>
      <xdr:rowOff>123825</xdr:rowOff>
    </xdr:to>
    <xdr:sp>
      <xdr:nvSpPr>
        <xdr:cNvPr id="4" name="Line 20"/>
        <xdr:cNvSpPr>
          <a:spLocks/>
        </xdr:cNvSpPr>
      </xdr:nvSpPr>
      <xdr:spPr>
        <a:xfrm flipH="1">
          <a:off x="3971925" y="7639050"/>
          <a:ext cx="257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oleObject" Target="../embeddings/oleObject_9_2.bin" /><Relationship Id="rId4" Type="http://schemas.openxmlformats.org/officeDocument/2006/relationships/oleObject" Target="../embeddings/oleObject_9_3.bin" /><Relationship Id="rId5" Type="http://schemas.openxmlformats.org/officeDocument/2006/relationships/oleObject" Target="../embeddings/oleObject_9_4.bin" /><Relationship Id="rId6" Type="http://schemas.openxmlformats.org/officeDocument/2006/relationships/oleObject" Target="../embeddings/oleObject_9_5.bin" /><Relationship Id="rId7" Type="http://schemas.openxmlformats.org/officeDocument/2006/relationships/vmlDrawing" Target="../drawings/vmlDrawing9.vml" /><Relationship Id="rId8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3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oleObject" Target="../embeddings/oleObject_3_9.bin" /><Relationship Id="rId11" Type="http://schemas.openxmlformats.org/officeDocument/2006/relationships/oleObject" Target="../embeddings/oleObject_3_10.bin" /><Relationship Id="rId12" Type="http://schemas.openxmlformats.org/officeDocument/2006/relationships/oleObject" Target="../embeddings/oleObject_3_11.bin" /><Relationship Id="rId13" Type="http://schemas.openxmlformats.org/officeDocument/2006/relationships/oleObject" Target="../embeddings/oleObject_3_12.bin" /><Relationship Id="rId14" Type="http://schemas.openxmlformats.org/officeDocument/2006/relationships/oleObject" Target="../embeddings/oleObject_3_13.bin" /><Relationship Id="rId15" Type="http://schemas.openxmlformats.org/officeDocument/2006/relationships/oleObject" Target="../embeddings/oleObject_3_14.bin" /><Relationship Id="rId16" Type="http://schemas.openxmlformats.org/officeDocument/2006/relationships/oleObject" Target="../embeddings/oleObject_3_15.bin" /><Relationship Id="rId17" Type="http://schemas.openxmlformats.org/officeDocument/2006/relationships/vmlDrawing" Target="../drawings/vmlDrawing4.vml" /><Relationship Id="rId1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vmlDrawing" Target="../drawings/vmlDrawing5.vm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oleObject" Target="../embeddings/oleObject_7_4.bin" /><Relationship Id="rId6" Type="http://schemas.openxmlformats.org/officeDocument/2006/relationships/oleObject" Target="../embeddings/oleObject_7_5.bin" /><Relationship Id="rId7" Type="http://schemas.openxmlformats.org/officeDocument/2006/relationships/oleObject" Target="../embeddings/oleObject_7_6.bin" /><Relationship Id="rId8" Type="http://schemas.openxmlformats.org/officeDocument/2006/relationships/vmlDrawing" Target="../drawings/vmlDrawing7.vml" /><Relationship Id="rId9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oleObject" Target="../embeddings/oleObject_8_2.bin" /><Relationship Id="rId4" Type="http://schemas.openxmlformats.org/officeDocument/2006/relationships/vmlDrawing" Target="../drawings/vmlDrawing8.v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6">
      <selection activeCell="J22" sqref="J22"/>
    </sheetView>
  </sheetViews>
  <sheetFormatPr defaultColWidth="9.00390625" defaultRowHeight="12.75"/>
  <cols>
    <col min="1" max="1" width="2.375" style="0" customWidth="1"/>
    <col min="3" max="3" width="8.875" style="0" customWidth="1"/>
    <col min="4" max="5" width="9.75390625" style="0" customWidth="1"/>
    <col min="9" max="9" width="10.25390625" style="0" customWidth="1"/>
  </cols>
  <sheetData>
    <row r="1" s="1" customFormat="1" ht="24" customHeight="1">
      <c r="C1" s="79" t="s">
        <v>0</v>
      </c>
    </row>
    <row r="2" s="1" customFormat="1" ht="12.75"/>
    <row r="3" spans="1:3" s="3" customFormat="1" ht="16.5" customHeight="1">
      <c r="A3"/>
      <c r="B3" s="2" t="s">
        <v>1</v>
      </c>
      <c r="C3"/>
    </row>
    <row r="4" s="3" customFormat="1" ht="15.75"/>
    <row r="5" s="3" customFormat="1" ht="16.5" customHeight="1">
      <c r="C5" s="3" t="s">
        <v>171</v>
      </c>
    </row>
    <row r="6" s="3" customFormat="1" ht="15.75">
      <c r="J6"/>
    </row>
    <row r="7" s="3" customFormat="1" ht="11.25" customHeight="1"/>
    <row r="8" s="3" customFormat="1" ht="15.75">
      <c r="B8" s="4" t="s">
        <v>2</v>
      </c>
    </row>
    <row r="9" s="3" customFormat="1" ht="13.5" customHeight="1"/>
    <row r="10" spans="3:10" s="3" customFormat="1" ht="14.25" customHeight="1">
      <c r="C10" s="5"/>
      <c r="E10" s="3" t="s">
        <v>3</v>
      </c>
      <c r="F10" s="3" t="s">
        <v>4</v>
      </c>
      <c r="J10" s="81">
        <v>11.66</v>
      </c>
    </row>
    <row r="11" spans="6:10" s="3" customFormat="1" ht="15">
      <c r="F11" s="3" t="s">
        <v>5</v>
      </c>
      <c r="J11" s="3">
        <v>6</v>
      </c>
    </row>
    <row r="12" spans="6:11" s="3" customFormat="1" ht="15.75">
      <c r="F12" s="3" t="s">
        <v>6</v>
      </c>
      <c r="J12" s="6">
        <v>6.5</v>
      </c>
      <c r="K12" s="6"/>
    </row>
    <row r="13" s="3" customFormat="1" ht="15.75"/>
    <row r="14" spans="3:8" s="3" customFormat="1" ht="21" customHeight="1">
      <c r="C14" s="7" t="s">
        <v>7</v>
      </c>
      <c r="D14" s="8">
        <f>SQRT(POWER(J10,2)+2*J11*J12)</f>
        <v>14.627221198847032</v>
      </c>
      <c r="E14" s="9" t="s">
        <v>8</v>
      </c>
      <c r="F14" s="10">
        <f>D14*3.6</f>
        <v>52.65799631584932</v>
      </c>
      <c r="G14" s="9" t="s">
        <v>9</v>
      </c>
      <c r="H14" s="11"/>
    </row>
    <row r="15" spans="3:8" s="3" customFormat="1" ht="25.5" customHeight="1">
      <c r="C15" s="12" t="s">
        <v>10</v>
      </c>
      <c r="D15" s="13"/>
      <c r="E15" s="11"/>
      <c r="F15" s="14"/>
      <c r="G15" s="11"/>
      <c r="H15" s="11"/>
    </row>
    <row r="16" s="3" customFormat="1" ht="15"/>
    <row r="17" spans="4:6" s="3" customFormat="1" ht="26.25" customHeight="1">
      <c r="D17" s="9" t="s">
        <v>11</v>
      </c>
      <c r="E17" s="46">
        <f>(D14-J10)/J11</f>
        <v>0.4945368664745053</v>
      </c>
      <c r="F17" s="110" t="s">
        <v>12</v>
      </c>
    </row>
    <row r="18" s="3" customFormat="1" ht="30" customHeight="1">
      <c r="B18" s="4" t="s">
        <v>13</v>
      </c>
    </row>
    <row r="19" s="3" customFormat="1" ht="15"/>
    <row r="20" spans="3:10" s="3" customFormat="1" ht="15.75">
      <c r="C20" s="4" t="s">
        <v>14</v>
      </c>
      <c r="D20" s="3" t="s">
        <v>15</v>
      </c>
      <c r="F20" s="3" t="s">
        <v>16</v>
      </c>
      <c r="G20" s="3" t="s">
        <v>17</v>
      </c>
      <c r="J20" s="3">
        <v>0.5</v>
      </c>
    </row>
    <row r="21" spans="7:10" s="3" customFormat="1" ht="15">
      <c r="G21" s="3" t="s">
        <v>18</v>
      </c>
      <c r="J21" s="3">
        <v>3</v>
      </c>
    </row>
    <row r="22" s="3" customFormat="1" ht="7.5" customHeight="1"/>
    <row r="23" s="3" customFormat="1" ht="6.75" customHeight="1"/>
    <row r="24" spans="4:6" s="3" customFormat="1" ht="15.75" customHeight="1">
      <c r="D24" s="9" t="s">
        <v>19</v>
      </c>
      <c r="E24" s="46">
        <f>D14*J20+J21*J20*J20/2</f>
        <v>7.688610599423516</v>
      </c>
      <c r="F24" s="110" t="s">
        <v>20</v>
      </c>
    </row>
    <row r="25" s="3" customFormat="1" ht="15.75"/>
    <row r="26" spans="3:4" s="3" customFormat="1" ht="15.75">
      <c r="C26" s="4" t="s">
        <v>21</v>
      </c>
      <c r="D26" s="3" t="s">
        <v>22</v>
      </c>
    </row>
    <row r="27" s="3" customFormat="1" ht="9" customHeight="1"/>
    <row r="28" s="3" customFormat="1" ht="6" customHeight="1"/>
    <row r="29" spans="4:8" s="3" customFormat="1" ht="19.5">
      <c r="D29" s="9" t="s">
        <v>23</v>
      </c>
      <c r="E29" s="46">
        <f>D14+J21*J20</f>
        <v>16.12722119884703</v>
      </c>
      <c r="F29" s="110" t="s">
        <v>24</v>
      </c>
      <c r="G29" s="10">
        <f>E29*3.6</f>
        <v>58.057996315849316</v>
      </c>
      <c r="H29" s="9" t="s">
        <v>9</v>
      </c>
    </row>
    <row r="30" s="3" customFormat="1" ht="15.75"/>
    <row r="31" s="3" customFormat="1" ht="9" customHeight="1"/>
    <row r="32" s="3" customFormat="1" ht="15.75">
      <c r="B32" s="4" t="s">
        <v>25</v>
      </c>
    </row>
    <row r="33" s="3" customFormat="1" ht="8.25" customHeight="1"/>
    <row r="34" s="3" customFormat="1" ht="15.75">
      <c r="C34" s="4" t="s">
        <v>14</v>
      </c>
    </row>
    <row r="35" spans="4:10" s="3" customFormat="1" ht="15">
      <c r="D35" s="3" t="s">
        <v>26</v>
      </c>
      <c r="G35" s="3" t="s">
        <v>27</v>
      </c>
      <c r="J35" s="98">
        <v>1</v>
      </c>
    </row>
    <row r="36" s="3" customFormat="1" ht="9" customHeight="1"/>
    <row r="37" s="3" customFormat="1" ht="5.25" customHeight="1"/>
    <row r="38" spans="4:7" s="3" customFormat="1" ht="19.5">
      <c r="D38" s="15" t="s">
        <v>28</v>
      </c>
      <c r="E38" s="46">
        <f>E29*J35</f>
        <v>16.12722119884703</v>
      </c>
      <c r="F38" s="110" t="s">
        <v>20</v>
      </c>
      <c r="G38" s="11"/>
    </row>
    <row r="39" s="3" customFormat="1" ht="29.25" customHeight="1"/>
    <row r="40" spans="2:9" s="3" customFormat="1" ht="16.5" thickBot="1">
      <c r="B40" s="3" t="s">
        <v>29</v>
      </c>
      <c r="D40" s="16"/>
      <c r="E40" s="17" t="s">
        <v>30</v>
      </c>
      <c r="F40" s="17" t="s">
        <v>31</v>
      </c>
      <c r="G40" s="17" t="s">
        <v>32</v>
      </c>
      <c r="H40" s="17" t="s">
        <v>33</v>
      </c>
      <c r="I40" s="17" t="s">
        <v>34</v>
      </c>
    </row>
    <row r="41" spans="4:9" s="3" customFormat="1" ht="15.75">
      <c r="D41" s="18" t="s">
        <v>35</v>
      </c>
      <c r="E41" s="22">
        <f>E38</f>
        <v>16.12722119884703</v>
      </c>
      <c r="F41" s="22">
        <f>E24</f>
        <v>7.688610599423516</v>
      </c>
      <c r="G41" s="20">
        <f>J12</f>
        <v>6.5</v>
      </c>
      <c r="H41" s="19">
        <v>0</v>
      </c>
      <c r="I41" s="19">
        <v>0</v>
      </c>
    </row>
    <row r="42" spans="4:9" s="3" customFormat="1" ht="16.5" thickBot="1">
      <c r="D42" s="21" t="s">
        <v>36</v>
      </c>
      <c r="E42" s="20">
        <f>G41+F41+E41</f>
        <v>30.315831798270548</v>
      </c>
      <c r="F42" s="22">
        <f>G41+F41</f>
        <v>14.188610599423516</v>
      </c>
      <c r="G42" s="20">
        <f>J12</f>
        <v>6.5</v>
      </c>
      <c r="H42" s="19">
        <v>0</v>
      </c>
      <c r="I42" s="19">
        <v>0</v>
      </c>
    </row>
    <row r="43" spans="4:9" s="3" customFormat="1" ht="15.75">
      <c r="D43" s="18" t="s">
        <v>37</v>
      </c>
      <c r="E43" s="19">
        <f>J35</f>
        <v>1</v>
      </c>
      <c r="F43" s="19">
        <f>J20</f>
        <v>0.5</v>
      </c>
      <c r="G43" s="22">
        <f>E17</f>
        <v>0.4945368664745053</v>
      </c>
      <c r="H43" s="19">
        <v>0</v>
      </c>
      <c r="I43" s="19">
        <v>0</v>
      </c>
    </row>
    <row r="44" spans="4:9" s="3" customFormat="1" ht="16.5" thickBot="1">
      <c r="D44" s="21" t="s">
        <v>36</v>
      </c>
      <c r="E44" s="22">
        <f>G43+F43+E43</f>
        <v>1.9945368664745053</v>
      </c>
      <c r="F44" s="22">
        <f>G43+F43</f>
        <v>0.9945368664745053</v>
      </c>
      <c r="G44" s="22">
        <f>G43</f>
        <v>0.4945368664745053</v>
      </c>
      <c r="H44" s="19">
        <v>0</v>
      </c>
      <c r="I44" s="19">
        <v>0</v>
      </c>
    </row>
    <row r="45" spans="4:9" s="3" customFormat="1" ht="15.75">
      <c r="D45" s="18" t="s">
        <v>38</v>
      </c>
      <c r="E45" s="22">
        <f>E29</f>
        <v>16.12722119884703</v>
      </c>
      <c r="F45" s="22">
        <f>E29</f>
        <v>16.12722119884703</v>
      </c>
      <c r="G45" s="22">
        <f>D14</f>
        <v>14.627221198847032</v>
      </c>
      <c r="H45" s="22">
        <f>J10</f>
        <v>11.66</v>
      </c>
      <c r="I45" s="19">
        <v>0</v>
      </c>
    </row>
    <row r="46" spans="4:9" s="3" customFormat="1" ht="16.5" thickBot="1">
      <c r="D46" s="21" t="s">
        <v>39</v>
      </c>
      <c r="E46" s="23">
        <f>G29</f>
        <v>58.057996315849316</v>
      </c>
      <c r="F46" s="23">
        <f>G29</f>
        <v>58.057996315849316</v>
      </c>
      <c r="G46" s="23">
        <f>F14</f>
        <v>52.65799631584932</v>
      </c>
      <c r="H46" s="23">
        <f>H45*3.6</f>
        <v>41.976</v>
      </c>
      <c r="I46" s="19">
        <v>0</v>
      </c>
    </row>
    <row r="47" s="3" customFormat="1" ht="15.75"/>
  </sheetData>
  <sheetProtection/>
  <printOptions/>
  <pageMargins left="0.787401575" right="0.66" top="0.984251969" bottom="0.984251969" header="0.4921259845" footer="0.4921259845"/>
  <pageSetup horizontalDpi="300" verticalDpi="300" orientation="portrait" paperSize="9" r:id="rId7"/>
  <headerFooter alignWithMargins="0">
    <oddHeader>&amp;L&amp;"TimesE,tučná kurzíva"&amp;12ZP 4745-826/97&amp;C&amp;"TimesE,kurzíva"&amp;12Ing. Ivan Krejsa&amp;R&amp;"TimesE,kurzíva"&amp;12Příloha č.&amp;"TimesE,tučná kurzíva"3</oddHeader>
  </headerFooter>
  <legacyDrawing r:id="rId6"/>
  <oleObjects>
    <oleObject progId="AmiProDocument" shapeId="1466693" r:id="rId1"/>
    <oleObject progId="AmiProDocument" shapeId="1466697" r:id="rId2"/>
    <oleObject progId="AmiProDocument" shapeId="1466701" r:id="rId3"/>
    <oleObject progId="AmiProDocument" shapeId="1466704" r:id="rId4"/>
    <oleObject progId="AmiProDocument" shapeId="1480873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7"/>
  <sheetViews>
    <sheetView zoomScalePageLayoutView="0" workbookViewId="0" topLeftCell="A1">
      <selection activeCell="G11" sqref="G11"/>
    </sheetView>
  </sheetViews>
  <sheetFormatPr defaultColWidth="9.00390625" defaultRowHeight="12.75"/>
  <sheetData>
    <row r="1" ht="20.25">
      <c r="A1" s="62" t="s">
        <v>170</v>
      </c>
    </row>
    <row r="2" s="89" customFormat="1" ht="12.75"/>
    <row r="3" s="89" customFormat="1" ht="12.75">
      <c r="I3" s="97"/>
    </row>
    <row r="4" spans="1:10" s="89" customFormat="1" ht="15.75">
      <c r="A4" s="96" t="s">
        <v>136</v>
      </c>
      <c r="B4" s="57" t="s">
        <v>148</v>
      </c>
      <c r="C4" s="57"/>
      <c r="D4" s="57"/>
      <c r="E4"/>
      <c r="F4" s="61" t="s">
        <v>60</v>
      </c>
      <c r="G4"/>
      <c r="H4" s="57">
        <v>66.7</v>
      </c>
      <c r="I4" s="91" t="s">
        <v>20</v>
      </c>
      <c r="J4" s="57"/>
    </row>
    <row r="5" spans="1:10" s="89" customFormat="1" ht="15.75">
      <c r="A5" s="57"/>
      <c r="B5" s="57" t="s">
        <v>168</v>
      </c>
      <c r="C5" s="57"/>
      <c r="D5" s="57"/>
      <c r="E5"/>
      <c r="F5" s="61" t="s">
        <v>60</v>
      </c>
      <c r="G5"/>
      <c r="H5" s="57">
        <v>63</v>
      </c>
      <c r="I5" s="91" t="s">
        <v>20</v>
      </c>
      <c r="J5" s="57"/>
    </row>
    <row r="6" spans="1:10" s="89" customFormat="1" ht="15.75">
      <c r="A6" s="57"/>
      <c r="B6" s="57" t="s">
        <v>169</v>
      </c>
      <c r="C6" s="57"/>
      <c r="D6" s="57"/>
      <c r="E6" s="65" t="s">
        <v>144</v>
      </c>
      <c r="F6" s="61" t="s">
        <v>60</v>
      </c>
      <c r="G6"/>
      <c r="H6" s="57">
        <f>H5+1.9</f>
        <v>64.9</v>
      </c>
      <c r="I6" s="91" t="s">
        <v>20</v>
      </c>
      <c r="J6" s="57"/>
    </row>
    <row r="7" spans="1:10" s="89" customFormat="1" ht="15.75">
      <c r="A7" s="57"/>
      <c r="B7" s="57" t="s">
        <v>149</v>
      </c>
      <c r="C7" s="57"/>
      <c r="D7" s="57"/>
      <c r="E7" s="65" t="s">
        <v>150</v>
      </c>
      <c r="F7" s="61" t="s">
        <v>60</v>
      </c>
      <c r="G7"/>
      <c r="H7" s="57">
        <v>9.81</v>
      </c>
      <c r="I7" s="91" t="s">
        <v>151</v>
      </c>
      <c r="J7" s="57"/>
    </row>
    <row r="8" spans="1:10" s="89" customFormat="1" ht="15">
      <c r="A8" s="57"/>
      <c r="B8" s="57" t="s">
        <v>152</v>
      </c>
      <c r="C8" s="57"/>
      <c r="D8" s="57"/>
      <c r="E8" s="57"/>
      <c r="F8" s="61" t="s">
        <v>60</v>
      </c>
      <c r="G8"/>
      <c r="H8" s="57">
        <v>0.3</v>
      </c>
      <c r="I8" s="57"/>
      <c r="J8" s="57"/>
    </row>
    <row r="9" spans="1:10" s="89" customFormat="1" ht="15">
      <c r="A9" s="57"/>
      <c r="B9" s="57"/>
      <c r="C9" s="57"/>
      <c r="D9" s="57"/>
      <c r="E9" s="57"/>
      <c r="F9" s="57"/>
      <c r="G9"/>
      <c r="H9" s="57"/>
      <c r="I9" s="57"/>
      <c r="J9" s="57"/>
    </row>
    <row r="10" spans="1:10" s="89" customFormat="1" ht="15">
      <c r="A10" s="57"/>
      <c r="B10" s="57"/>
      <c r="C10" s="57"/>
      <c r="D10" s="57"/>
      <c r="E10" s="57"/>
      <c r="F10" s="57"/>
      <c r="G10"/>
      <c r="H10" s="57"/>
      <c r="I10" s="57"/>
      <c r="J10" s="57"/>
    </row>
    <row r="11" spans="1:10" s="89" customFormat="1" ht="15">
      <c r="A11" s="57"/>
      <c r="B11" s="57" t="s">
        <v>153</v>
      </c>
      <c r="C11" s="57"/>
      <c r="D11" s="57"/>
      <c r="E11" s="57"/>
      <c r="F11" s="57"/>
      <c r="G11"/>
      <c r="H11" s="57"/>
      <c r="I11" s="57"/>
      <c r="J11" s="57"/>
    </row>
    <row r="12" spans="1:10" s="89" customFormat="1" ht="8.25" customHeight="1">
      <c r="A12" s="57"/>
      <c r="B12" s="57"/>
      <c r="C12" s="57"/>
      <c r="D12" s="57"/>
      <c r="E12" s="57"/>
      <c r="F12" s="57"/>
      <c r="G12"/>
      <c r="H12" s="57"/>
      <c r="I12" s="57"/>
      <c r="J12" s="57"/>
    </row>
    <row r="13" spans="1:10" s="89" customFormat="1" ht="9" customHeight="1">
      <c r="A13" s="57"/>
      <c r="B13" s="57"/>
      <c r="C13" s="57"/>
      <c r="D13" s="57"/>
      <c r="E13" s="57"/>
      <c r="F13" s="57"/>
      <c r="G13"/>
      <c r="H13" s="57"/>
      <c r="I13" s="57"/>
      <c r="J13" s="57"/>
    </row>
    <row r="14" spans="1:10" s="89" customFormat="1" ht="20.25">
      <c r="A14" s="57"/>
      <c r="B14" s="57"/>
      <c r="C14" s="57"/>
      <c r="D14" s="57"/>
      <c r="E14" s="92" t="s">
        <v>154</v>
      </c>
      <c r="F14" s="93">
        <f>SQRT(H7*H6*H8)</f>
        <v>13.820300286173236</v>
      </c>
      <c r="G14" s="94" t="s">
        <v>62</v>
      </c>
      <c r="H14"/>
      <c r="I14" s="57"/>
      <c r="J14" s="57"/>
    </row>
    <row r="15" spans="1:10" s="89" customFormat="1" ht="20.25">
      <c r="A15" s="57"/>
      <c r="B15" s="57"/>
      <c r="C15" s="57"/>
      <c r="D15" s="57"/>
      <c r="E15" s="92" t="s">
        <v>154</v>
      </c>
      <c r="F15" s="95">
        <f>F14*3.6</f>
        <v>49.75308103022365</v>
      </c>
      <c r="G15" s="94" t="s">
        <v>9</v>
      </c>
      <c r="H15"/>
      <c r="I15" s="57"/>
      <c r="J15" s="57"/>
    </row>
    <row r="16" spans="1:10" s="89" customFormat="1" ht="15.75">
      <c r="A16" s="57"/>
      <c r="B16" s="57"/>
      <c r="C16" s="57"/>
      <c r="D16" s="57"/>
      <c r="E16" s="57"/>
      <c r="F16" s="57"/>
      <c r="G16"/>
      <c r="H16" s="57"/>
      <c r="I16" s="57"/>
      <c r="J16" s="57"/>
    </row>
    <row r="17" spans="1:10" s="89" customFormat="1" ht="15.75">
      <c r="A17" s="57"/>
      <c r="B17" s="57"/>
      <c r="C17" s="57"/>
      <c r="D17" s="57"/>
      <c r="E17" s="57"/>
      <c r="F17" s="57"/>
      <c r="G17"/>
      <c r="H17" s="57"/>
      <c r="I17" s="57"/>
      <c r="J17" s="57"/>
    </row>
    <row r="18" spans="1:10" s="89" customFormat="1" ht="15.75">
      <c r="A18" s="96" t="s">
        <v>140</v>
      </c>
      <c r="B18" s="57" t="s">
        <v>148</v>
      </c>
      <c r="C18" s="57"/>
      <c r="D18" s="57"/>
      <c r="E18"/>
      <c r="F18" s="61" t="s">
        <v>60</v>
      </c>
      <c r="G18"/>
      <c r="H18" s="57">
        <v>59.7</v>
      </c>
      <c r="I18" s="91" t="s">
        <v>20</v>
      </c>
      <c r="J18" s="57"/>
    </row>
    <row r="19" spans="1:10" s="89" customFormat="1" ht="15.75">
      <c r="A19" s="57"/>
      <c r="B19" s="57" t="s">
        <v>168</v>
      </c>
      <c r="C19" s="57"/>
      <c r="D19" s="57"/>
      <c r="E19"/>
      <c r="F19" s="61" t="s">
        <v>60</v>
      </c>
      <c r="G19"/>
      <c r="H19" s="57">
        <v>56</v>
      </c>
      <c r="I19" s="91" t="s">
        <v>20</v>
      </c>
      <c r="J19" s="57"/>
    </row>
    <row r="20" spans="1:10" s="89" customFormat="1" ht="15.75">
      <c r="A20" s="57"/>
      <c r="B20" s="57" t="s">
        <v>169</v>
      </c>
      <c r="C20" s="57"/>
      <c r="D20" s="57"/>
      <c r="E20" s="65" t="s">
        <v>144</v>
      </c>
      <c r="F20" s="61" t="s">
        <v>60</v>
      </c>
      <c r="G20"/>
      <c r="H20" s="57">
        <f>H19+1.9</f>
        <v>57.9</v>
      </c>
      <c r="I20" s="91" t="s">
        <v>20</v>
      </c>
      <c r="J20" s="57"/>
    </row>
    <row r="21" spans="1:10" s="89" customFormat="1" ht="15.75">
      <c r="A21" s="57"/>
      <c r="B21" s="57" t="s">
        <v>149</v>
      </c>
      <c r="C21" s="57"/>
      <c r="D21" s="57"/>
      <c r="E21" s="65" t="s">
        <v>150</v>
      </c>
      <c r="F21" s="61" t="s">
        <v>60</v>
      </c>
      <c r="G21"/>
      <c r="H21" s="57">
        <v>9.81</v>
      </c>
      <c r="I21" s="91" t="s">
        <v>151</v>
      </c>
      <c r="J21" s="57"/>
    </row>
    <row r="22" spans="1:10" s="89" customFormat="1" ht="15">
      <c r="A22" s="57"/>
      <c r="B22" s="57" t="s">
        <v>152</v>
      </c>
      <c r="C22" s="57"/>
      <c r="D22" s="57"/>
      <c r="E22" s="57"/>
      <c r="F22" s="61" t="s">
        <v>60</v>
      </c>
      <c r="G22"/>
      <c r="H22" s="57">
        <v>0.3</v>
      </c>
      <c r="I22" s="57"/>
      <c r="J22" s="57"/>
    </row>
    <row r="23" spans="1:10" s="89" customFormat="1" ht="15">
      <c r="A23" s="57"/>
      <c r="B23" s="57"/>
      <c r="C23" s="57"/>
      <c r="D23" s="57"/>
      <c r="E23" s="57"/>
      <c r="F23" s="57"/>
      <c r="G23"/>
      <c r="H23" s="57"/>
      <c r="I23" s="57"/>
      <c r="J23" s="57"/>
    </row>
    <row r="24" spans="1:10" s="89" customFormat="1" ht="15">
      <c r="A24" s="57"/>
      <c r="B24" s="57"/>
      <c r="C24" s="57"/>
      <c r="D24" s="57"/>
      <c r="E24" s="57"/>
      <c r="F24" s="57"/>
      <c r="G24"/>
      <c r="H24" s="57"/>
      <c r="I24" s="57"/>
      <c r="J24" s="57"/>
    </row>
    <row r="25" spans="1:10" s="89" customFormat="1" ht="15">
      <c r="A25" s="57"/>
      <c r="B25" s="57" t="s">
        <v>153</v>
      </c>
      <c r="C25" s="57"/>
      <c r="D25" s="57"/>
      <c r="E25" s="57"/>
      <c r="F25" s="57"/>
      <c r="G25"/>
      <c r="H25" s="57"/>
      <c r="I25" s="57"/>
      <c r="J25" s="57"/>
    </row>
    <row r="26" spans="1:10" s="89" customFormat="1" ht="10.5" customHeight="1">
      <c r="A26" s="57"/>
      <c r="B26" s="57"/>
      <c r="C26" s="57"/>
      <c r="D26" s="57"/>
      <c r="E26" s="57"/>
      <c r="F26" s="57"/>
      <c r="G26"/>
      <c r="H26" s="57"/>
      <c r="I26" s="57"/>
      <c r="J26" s="57"/>
    </row>
    <row r="27" spans="1:10" s="89" customFormat="1" ht="8.25" customHeight="1">
      <c r="A27" s="57"/>
      <c r="B27" s="57"/>
      <c r="C27" s="57"/>
      <c r="D27" s="57"/>
      <c r="E27" s="57"/>
      <c r="F27" s="57"/>
      <c r="G27"/>
      <c r="H27" s="57"/>
      <c r="I27" s="57"/>
      <c r="J27" s="57"/>
    </row>
    <row r="28" spans="1:10" s="89" customFormat="1" ht="20.25">
      <c r="A28" s="57"/>
      <c r="B28" s="57"/>
      <c r="C28" s="57"/>
      <c r="D28" s="57"/>
      <c r="E28" s="92" t="s">
        <v>154</v>
      </c>
      <c r="F28" s="93">
        <f>SQRT(H21*H20*H22)</f>
        <v>13.053723606695524</v>
      </c>
      <c r="G28" s="94" t="s">
        <v>62</v>
      </c>
      <c r="H28"/>
      <c r="I28" s="57"/>
      <c r="J28" s="57"/>
    </row>
    <row r="29" spans="1:10" s="89" customFormat="1" ht="20.25">
      <c r="A29" s="57"/>
      <c r="B29" s="57"/>
      <c r="C29" s="57"/>
      <c r="D29" s="57"/>
      <c r="E29" s="92" t="s">
        <v>154</v>
      </c>
      <c r="F29" s="95">
        <f>F28*3.6</f>
        <v>46.99340498410389</v>
      </c>
      <c r="G29" s="94" t="s">
        <v>9</v>
      </c>
      <c r="H29"/>
      <c r="I29" s="57"/>
      <c r="J29" s="57"/>
    </row>
    <row r="30" spans="1:10" s="89" customFormat="1" ht="15.75">
      <c r="A30" s="57"/>
      <c r="B30" s="57"/>
      <c r="C30" s="57"/>
      <c r="D30" s="57"/>
      <c r="E30" s="57"/>
      <c r="F30" s="57"/>
      <c r="G30"/>
      <c r="H30" s="57"/>
      <c r="I30" s="57"/>
      <c r="J30" s="57"/>
    </row>
    <row r="31" spans="1:10" s="89" customFormat="1" ht="15.75">
      <c r="A31" s="57"/>
      <c r="B31" s="57"/>
      <c r="C31" s="57"/>
      <c r="D31" s="57"/>
      <c r="E31" s="57"/>
      <c r="F31" s="57"/>
      <c r="G31"/>
      <c r="H31" s="57"/>
      <c r="I31" s="57"/>
      <c r="J31" s="57"/>
    </row>
    <row r="32" spans="1:10" s="89" customFormat="1" ht="15.75">
      <c r="A32" s="96" t="s">
        <v>155</v>
      </c>
      <c r="B32" s="57" t="s">
        <v>148</v>
      </c>
      <c r="C32" s="57"/>
      <c r="D32" s="57"/>
      <c r="E32"/>
      <c r="F32" s="61" t="s">
        <v>60</v>
      </c>
      <c r="G32"/>
      <c r="H32" s="57">
        <v>54.7</v>
      </c>
      <c r="I32" s="91" t="s">
        <v>20</v>
      </c>
      <c r="J32" s="57"/>
    </row>
    <row r="33" spans="1:10" s="89" customFormat="1" ht="15.75">
      <c r="A33" s="57"/>
      <c r="B33" s="57" t="s">
        <v>168</v>
      </c>
      <c r="C33" s="57"/>
      <c r="D33" s="57"/>
      <c r="E33"/>
      <c r="F33" s="61" t="s">
        <v>60</v>
      </c>
      <c r="G33"/>
      <c r="H33" s="57">
        <v>51</v>
      </c>
      <c r="I33" s="91" t="s">
        <v>20</v>
      </c>
      <c r="J33" s="57"/>
    </row>
    <row r="34" spans="1:10" s="89" customFormat="1" ht="15.75">
      <c r="A34" s="57"/>
      <c r="B34" s="57" t="s">
        <v>169</v>
      </c>
      <c r="C34" s="57"/>
      <c r="D34" s="57"/>
      <c r="E34" s="65" t="s">
        <v>144</v>
      </c>
      <c r="F34" s="61" t="s">
        <v>60</v>
      </c>
      <c r="G34"/>
      <c r="H34" s="57">
        <f>H33+1.9</f>
        <v>52.9</v>
      </c>
      <c r="I34" s="91" t="s">
        <v>20</v>
      </c>
      <c r="J34" s="57"/>
    </row>
    <row r="35" spans="1:10" s="89" customFormat="1" ht="15.75">
      <c r="A35" s="57"/>
      <c r="B35" s="57" t="s">
        <v>149</v>
      </c>
      <c r="C35" s="57"/>
      <c r="D35" s="57"/>
      <c r="E35" s="65" t="s">
        <v>150</v>
      </c>
      <c r="F35" s="61" t="s">
        <v>60</v>
      </c>
      <c r="G35"/>
      <c r="H35" s="57">
        <v>9.81</v>
      </c>
      <c r="I35" s="91" t="s">
        <v>151</v>
      </c>
      <c r="J35" s="57"/>
    </row>
    <row r="36" spans="1:10" s="89" customFormat="1" ht="15">
      <c r="A36" s="57"/>
      <c r="B36" s="57" t="s">
        <v>152</v>
      </c>
      <c r="C36" s="57"/>
      <c r="D36" s="57"/>
      <c r="E36" s="57"/>
      <c r="F36" s="61" t="s">
        <v>60</v>
      </c>
      <c r="G36"/>
      <c r="H36" s="57">
        <v>0.3</v>
      </c>
      <c r="I36" s="57"/>
      <c r="J36" s="57"/>
    </row>
    <row r="37" spans="1:10" s="89" customFormat="1" ht="15">
      <c r="A37" s="57"/>
      <c r="B37" s="57"/>
      <c r="C37" s="57"/>
      <c r="D37" s="57"/>
      <c r="E37" s="57"/>
      <c r="F37" s="57"/>
      <c r="G37"/>
      <c r="H37" s="57"/>
      <c r="I37" s="57"/>
      <c r="J37" s="57"/>
    </row>
    <row r="38" spans="1:10" s="89" customFormat="1" ht="15">
      <c r="A38" s="57"/>
      <c r="B38" s="57"/>
      <c r="C38" s="57"/>
      <c r="D38" s="57"/>
      <c r="E38" s="57"/>
      <c r="F38" s="57"/>
      <c r="G38"/>
      <c r="H38" s="57"/>
      <c r="I38" s="57"/>
      <c r="J38" s="57"/>
    </row>
    <row r="39" spans="1:10" s="89" customFormat="1" ht="15">
      <c r="A39" s="57"/>
      <c r="B39" s="57" t="s">
        <v>153</v>
      </c>
      <c r="C39" s="57"/>
      <c r="D39" s="57"/>
      <c r="E39" s="57"/>
      <c r="F39" s="57"/>
      <c r="G39"/>
      <c r="H39" s="57"/>
      <c r="I39" s="57"/>
      <c r="J39" s="57"/>
    </row>
    <row r="40" spans="1:10" s="89" customFormat="1" ht="9.75" customHeight="1">
      <c r="A40" s="57"/>
      <c r="B40" s="57"/>
      <c r="C40" s="57"/>
      <c r="D40" s="57"/>
      <c r="E40" s="57"/>
      <c r="F40" s="57"/>
      <c r="G40"/>
      <c r="H40" s="57"/>
      <c r="I40" s="57"/>
      <c r="J40" s="57"/>
    </row>
    <row r="41" spans="1:10" s="89" customFormat="1" ht="7.5" customHeight="1">
      <c r="A41" s="57"/>
      <c r="B41" s="57"/>
      <c r="C41" s="57"/>
      <c r="D41" s="57"/>
      <c r="E41" s="57"/>
      <c r="F41" s="57"/>
      <c r="G41"/>
      <c r="H41" s="57"/>
      <c r="I41" s="57"/>
      <c r="J41" s="57"/>
    </row>
    <row r="42" spans="1:10" s="89" customFormat="1" ht="20.25">
      <c r="A42" s="57"/>
      <c r="B42" s="57"/>
      <c r="C42" s="57"/>
      <c r="D42" s="57"/>
      <c r="E42" s="92" t="s">
        <v>154</v>
      </c>
      <c r="F42" s="93">
        <f>SQRT(H35*H34*H36)</f>
        <v>12.477367510817336</v>
      </c>
      <c r="G42" s="94" t="s">
        <v>62</v>
      </c>
      <c r="H42" s="57"/>
      <c r="I42" s="57"/>
      <c r="J42" s="57"/>
    </row>
    <row r="43" spans="1:10" s="89" customFormat="1" ht="20.25">
      <c r="A43" s="57"/>
      <c r="B43" s="57"/>
      <c r="C43" s="57"/>
      <c r="D43" s="57"/>
      <c r="E43" s="92" t="s">
        <v>154</v>
      </c>
      <c r="F43" s="95">
        <f>F42*3.6</f>
        <v>44.91852303894241</v>
      </c>
      <c r="G43" s="94" t="s">
        <v>9</v>
      </c>
      <c r="H43" s="57"/>
      <c r="I43" s="57"/>
      <c r="J43" s="57"/>
    </row>
    <row r="44" spans="1:10" s="89" customFormat="1" ht="15.75">
      <c r="A44" s="57"/>
      <c r="B44" s="57"/>
      <c r="C44" s="57"/>
      <c r="D44" s="57"/>
      <c r="E44" s="57"/>
      <c r="F44" s="57"/>
      <c r="G44" s="57"/>
      <c r="H44" s="57"/>
      <c r="I44" s="57"/>
      <c r="J44" s="57"/>
    </row>
    <row r="45" spans="1:10" s="89" customFormat="1" ht="15.75">
      <c r="A45" s="57"/>
      <c r="B45" s="57"/>
      <c r="C45" s="57"/>
      <c r="D45" s="57"/>
      <c r="E45" s="57"/>
      <c r="F45" s="57"/>
      <c r="G45" s="57"/>
      <c r="H45" s="57"/>
      <c r="I45" s="57"/>
      <c r="J45" s="57"/>
    </row>
    <row r="46" spans="1:10" s="89" customFormat="1" ht="15.75">
      <c r="A46" s="57"/>
      <c r="B46" s="57"/>
      <c r="C46" s="57"/>
      <c r="D46" s="57"/>
      <c r="E46" s="57"/>
      <c r="F46" s="57"/>
      <c r="G46" s="57"/>
      <c r="H46" s="57"/>
      <c r="I46" s="57"/>
      <c r="J46" s="57"/>
    </row>
    <row r="47" spans="1:10" s="89" customFormat="1" ht="15.75">
      <c r="A47" s="57"/>
      <c r="B47" s="57"/>
      <c r="C47" s="57"/>
      <c r="D47" s="57"/>
      <c r="E47" s="57"/>
      <c r="F47" s="57"/>
      <c r="G47" s="57"/>
      <c r="H47" s="57"/>
      <c r="I47" s="57"/>
      <c r="J47" s="57"/>
    </row>
    <row r="48" spans="1:10" s="89" customFormat="1" ht="15.75">
      <c r="A48" s="57"/>
      <c r="B48" s="57"/>
      <c r="C48" s="57"/>
      <c r="D48" s="57"/>
      <c r="E48" s="57"/>
      <c r="F48" s="57"/>
      <c r="G48" s="57"/>
      <c r="H48" s="57"/>
      <c r="I48" s="57"/>
      <c r="J48" s="57"/>
    </row>
    <row r="49" spans="1:10" s="89" customFormat="1" ht="15.75">
      <c r="A49" s="57"/>
      <c r="B49" s="57"/>
      <c r="C49" s="57"/>
      <c r="D49" s="57"/>
      <c r="E49" s="57"/>
      <c r="F49" s="57"/>
      <c r="G49" s="57"/>
      <c r="H49" s="57"/>
      <c r="I49" s="57"/>
      <c r="J49" s="57"/>
    </row>
    <row r="50" spans="1:10" s="89" customFormat="1" ht="15.75">
      <c r="A50" s="57"/>
      <c r="B50" s="57"/>
      <c r="C50" s="57"/>
      <c r="D50" s="57"/>
      <c r="E50" s="57"/>
      <c r="F50" s="57"/>
      <c r="G50" s="57"/>
      <c r="H50" s="57"/>
      <c r="I50" s="57"/>
      <c r="J50" s="57"/>
    </row>
    <row r="51" spans="1:10" ht="15">
      <c r="A51" s="90"/>
      <c r="B51" s="90"/>
      <c r="C51" s="90"/>
      <c r="D51" s="90"/>
      <c r="E51" s="90"/>
      <c r="F51" s="90"/>
      <c r="G51" s="90"/>
      <c r="H51" s="90"/>
      <c r="I51" s="90"/>
      <c r="J51" s="90"/>
    </row>
    <row r="52" spans="1:10" ht="15">
      <c r="A52" s="90"/>
      <c r="B52" s="90"/>
      <c r="C52" s="90"/>
      <c r="D52" s="90"/>
      <c r="E52" s="90"/>
      <c r="F52" s="90"/>
      <c r="G52" s="90"/>
      <c r="H52" s="90"/>
      <c r="I52" s="90"/>
      <c r="J52" s="90"/>
    </row>
    <row r="53" spans="1:10" ht="15">
      <c r="A53" s="90"/>
      <c r="B53" s="90"/>
      <c r="C53" s="90"/>
      <c r="D53" s="90"/>
      <c r="E53" s="90"/>
      <c r="F53" s="90"/>
      <c r="G53" s="90"/>
      <c r="H53" s="90"/>
      <c r="I53" s="90"/>
      <c r="J53" s="90"/>
    </row>
    <row r="54" spans="1:10" ht="15">
      <c r="A54" s="90"/>
      <c r="B54" s="90"/>
      <c r="C54" s="90"/>
      <c r="D54" s="90"/>
      <c r="E54" s="90"/>
      <c r="F54" s="90"/>
      <c r="G54" s="90"/>
      <c r="H54" s="90"/>
      <c r="I54" s="90"/>
      <c r="J54" s="90"/>
    </row>
    <row r="55" spans="1:10" ht="15">
      <c r="A55" s="90"/>
      <c r="B55" s="90"/>
      <c r="C55" s="90"/>
      <c r="D55" s="90"/>
      <c r="E55" s="90"/>
      <c r="F55" s="90"/>
      <c r="G55" s="90"/>
      <c r="H55" s="90"/>
      <c r="I55" s="90"/>
      <c r="J55" s="90"/>
    </row>
    <row r="56" spans="1:10" ht="15">
      <c r="A56" s="90"/>
      <c r="B56" s="90"/>
      <c r="C56" s="90"/>
      <c r="D56" s="90"/>
      <c r="E56" s="90"/>
      <c r="F56" s="90"/>
      <c r="G56" s="90"/>
      <c r="H56" s="90"/>
      <c r="I56" s="90"/>
      <c r="J56" s="90"/>
    </row>
    <row r="57" spans="1:10" ht="15">
      <c r="A57" s="90"/>
      <c r="B57" s="90"/>
      <c r="C57" s="90"/>
      <c r="D57" s="90"/>
      <c r="E57" s="90"/>
      <c r="F57" s="90"/>
      <c r="G57" s="90"/>
      <c r="H57" s="90"/>
      <c r="I57" s="90"/>
      <c r="J57" s="90"/>
    </row>
    <row r="58" spans="1:10" ht="15">
      <c r="A58" s="90"/>
      <c r="B58" s="90"/>
      <c r="C58" s="90"/>
      <c r="D58" s="90"/>
      <c r="E58" s="90"/>
      <c r="F58" s="90"/>
      <c r="G58" s="90"/>
      <c r="H58" s="90"/>
      <c r="I58" s="90"/>
      <c r="J58" s="90"/>
    </row>
    <row r="59" spans="1:10" ht="15">
      <c r="A59" s="90"/>
      <c r="B59" s="90"/>
      <c r="C59" s="90"/>
      <c r="D59" s="90"/>
      <c r="E59" s="90"/>
      <c r="F59" s="90"/>
      <c r="G59" s="90"/>
      <c r="H59" s="90"/>
      <c r="I59" s="90"/>
      <c r="J59" s="90"/>
    </row>
    <row r="60" spans="1:10" ht="15">
      <c r="A60" s="90"/>
      <c r="B60" s="90"/>
      <c r="C60" s="90"/>
      <c r="D60" s="90"/>
      <c r="E60" s="90"/>
      <c r="F60" s="90"/>
      <c r="G60" s="90"/>
      <c r="H60" s="90"/>
      <c r="I60" s="90"/>
      <c r="J60" s="90"/>
    </row>
    <row r="61" spans="1:10" ht="15">
      <c r="A61" s="90"/>
      <c r="B61" s="90"/>
      <c r="C61" s="90"/>
      <c r="D61" s="90"/>
      <c r="E61" s="90"/>
      <c r="F61" s="90"/>
      <c r="G61" s="90"/>
      <c r="H61" s="90"/>
      <c r="I61" s="90"/>
      <c r="J61" s="90"/>
    </row>
    <row r="62" spans="1:10" ht="15">
      <c r="A62" s="90"/>
      <c r="B62" s="90"/>
      <c r="C62" s="90"/>
      <c r="D62" s="90"/>
      <c r="E62" s="90"/>
      <c r="F62" s="90"/>
      <c r="G62" s="90"/>
      <c r="H62" s="90"/>
      <c r="I62" s="90"/>
      <c r="J62" s="90"/>
    </row>
    <row r="63" spans="1:10" ht="15">
      <c r="A63" s="90"/>
      <c r="B63" s="90"/>
      <c r="C63" s="90"/>
      <c r="D63" s="90"/>
      <c r="E63" s="90"/>
      <c r="F63" s="90"/>
      <c r="G63" s="90"/>
      <c r="H63" s="90"/>
      <c r="I63" s="90"/>
      <c r="J63" s="90"/>
    </row>
    <row r="64" spans="1:10" ht="15">
      <c r="A64" s="90"/>
      <c r="B64" s="90"/>
      <c r="C64" s="90"/>
      <c r="D64" s="90"/>
      <c r="E64" s="90"/>
      <c r="F64" s="90"/>
      <c r="G64" s="90"/>
      <c r="H64" s="90"/>
      <c r="I64" s="90"/>
      <c r="J64" s="90"/>
    </row>
    <row r="65" spans="1:10" ht="15">
      <c r="A65" s="90"/>
      <c r="B65" s="90"/>
      <c r="C65" s="90"/>
      <c r="D65" s="90"/>
      <c r="E65" s="90"/>
      <c r="F65" s="90"/>
      <c r="G65" s="90"/>
      <c r="H65" s="90"/>
      <c r="I65" s="90"/>
      <c r="J65" s="90"/>
    </row>
    <row r="66" spans="1:10" ht="15">
      <c r="A66" s="90"/>
      <c r="B66" s="90"/>
      <c r="C66" s="90"/>
      <c r="D66" s="90"/>
      <c r="E66" s="90"/>
      <c r="F66" s="90"/>
      <c r="G66" s="90"/>
      <c r="H66" s="90"/>
      <c r="I66" s="90"/>
      <c r="J66" s="90"/>
    </row>
    <row r="67" spans="1:10" ht="15">
      <c r="A67" s="90"/>
      <c r="B67" s="90"/>
      <c r="C67" s="90"/>
      <c r="D67" s="90"/>
      <c r="E67" s="90"/>
      <c r="F67" s="90"/>
      <c r="G67" s="90"/>
      <c r="H67" s="90"/>
      <c r="I67" s="90"/>
      <c r="J67" s="90"/>
    </row>
    <row r="68" spans="1:10" ht="15">
      <c r="A68" s="90"/>
      <c r="B68" s="90"/>
      <c r="C68" s="90"/>
      <c r="D68" s="90"/>
      <c r="E68" s="90"/>
      <c r="F68" s="90"/>
      <c r="G68" s="90"/>
      <c r="H68" s="90"/>
      <c r="I68" s="90"/>
      <c r="J68" s="90"/>
    </row>
    <row r="69" spans="1:10" ht="15">
      <c r="A69" s="90"/>
      <c r="B69" s="90"/>
      <c r="C69" s="90"/>
      <c r="D69" s="90"/>
      <c r="E69" s="90"/>
      <c r="F69" s="90"/>
      <c r="G69" s="90"/>
      <c r="H69" s="90"/>
      <c r="I69" s="90"/>
      <c r="J69" s="90"/>
    </row>
    <row r="70" spans="1:10" ht="15">
      <c r="A70" s="90"/>
      <c r="B70" s="90"/>
      <c r="C70" s="90"/>
      <c r="D70" s="90"/>
      <c r="E70" s="90"/>
      <c r="F70" s="90"/>
      <c r="G70" s="90"/>
      <c r="H70" s="90"/>
      <c r="I70" s="90"/>
      <c r="J70" s="90"/>
    </row>
    <row r="71" spans="1:10" ht="15">
      <c r="A71" s="90"/>
      <c r="B71" s="90"/>
      <c r="C71" s="90"/>
      <c r="D71" s="90"/>
      <c r="E71" s="90"/>
      <c r="F71" s="90"/>
      <c r="G71" s="90"/>
      <c r="H71" s="90"/>
      <c r="I71" s="90"/>
      <c r="J71" s="90"/>
    </row>
    <row r="72" spans="1:10" ht="15">
      <c r="A72" s="90"/>
      <c r="B72" s="90"/>
      <c r="C72" s="90"/>
      <c r="D72" s="90"/>
      <c r="E72" s="90"/>
      <c r="F72" s="90"/>
      <c r="G72" s="90"/>
      <c r="H72" s="90"/>
      <c r="I72" s="90"/>
      <c r="J72" s="90"/>
    </row>
    <row r="73" spans="1:10" ht="15">
      <c r="A73" s="90"/>
      <c r="B73" s="90"/>
      <c r="C73" s="90"/>
      <c r="D73" s="90"/>
      <c r="E73" s="90"/>
      <c r="F73" s="90"/>
      <c r="G73" s="90"/>
      <c r="H73" s="90"/>
      <c r="I73" s="90"/>
      <c r="J73" s="90"/>
    </row>
    <row r="74" spans="1:10" ht="15">
      <c r="A74" s="90"/>
      <c r="B74" s="90"/>
      <c r="C74" s="90"/>
      <c r="D74" s="90"/>
      <c r="E74" s="90"/>
      <c r="F74" s="90"/>
      <c r="G74" s="90"/>
      <c r="H74" s="90"/>
      <c r="I74" s="90"/>
      <c r="J74" s="90"/>
    </row>
    <row r="75" spans="1:10" ht="15">
      <c r="A75" s="90"/>
      <c r="B75" s="90"/>
      <c r="C75" s="90"/>
      <c r="D75" s="90"/>
      <c r="E75" s="90"/>
      <c r="F75" s="90"/>
      <c r="G75" s="90"/>
      <c r="H75" s="90"/>
      <c r="I75" s="90"/>
      <c r="J75" s="90"/>
    </row>
    <row r="76" spans="1:10" ht="15">
      <c r="A76" s="90"/>
      <c r="B76" s="90"/>
      <c r="C76" s="90"/>
      <c r="D76" s="90"/>
      <c r="E76" s="90"/>
      <c r="F76" s="90"/>
      <c r="G76" s="90"/>
      <c r="H76" s="90"/>
      <c r="I76" s="90"/>
      <c r="J76" s="90"/>
    </row>
    <row r="77" spans="1:10" ht="15">
      <c r="A77" s="90"/>
      <c r="B77" s="90"/>
      <c r="C77" s="90"/>
      <c r="D77" s="90"/>
      <c r="E77" s="90"/>
      <c r="F77" s="90"/>
      <c r="G77" s="90"/>
      <c r="H77" s="90"/>
      <c r="I77" s="90"/>
      <c r="J77" s="90"/>
    </row>
    <row r="78" spans="1:10" ht="15">
      <c r="A78" s="90"/>
      <c r="B78" s="90"/>
      <c r="C78" s="90"/>
      <c r="D78" s="90"/>
      <c r="E78" s="90"/>
      <c r="F78" s="90"/>
      <c r="G78" s="90"/>
      <c r="H78" s="90"/>
      <c r="I78" s="90"/>
      <c r="J78" s="90"/>
    </row>
    <row r="79" spans="1:10" ht="15">
      <c r="A79" s="90"/>
      <c r="B79" s="90"/>
      <c r="C79" s="90"/>
      <c r="D79" s="90"/>
      <c r="E79" s="90"/>
      <c r="F79" s="90"/>
      <c r="G79" s="90"/>
      <c r="H79" s="90"/>
      <c r="I79" s="90"/>
      <c r="J79" s="90"/>
    </row>
    <row r="80" spans="1:10" ht="15">
      <c r="A80" s="90"/>
      <c r="B80" s="90"/>
      <c r="C80" s="90"/>
      <c r="D80" s="90"/>
      <c r="E80" s="90"/>
      <c r="F80" s="90"/>
      <c r="G80" s="90"/>
      <c r="H80" s="90"/>
      <c r="I80" s="90"/>
      <c r="J80" s="90"/>
    </row>
    <row r="81" spans="1:10" ht="15">
      <c r="A81" s="90"/>
      <c r="B81" s="90"/>
      <c r="C81" s="90"/>
      <c r="D81" s="90"/>
      <c r="E81" s="90"/>
      <c r="F81" s="90"/>
      <c r="G81" s="90"/>
      <c r="H81" s="90"/>
      <c r="I81" s="90"/>
      <c r="J81" s="90"/>
    </row>
    <row r="82" spans="1:10" ht="15">
      <c r="A82" s="90"/>
      <c r="B82" s="90"/>
      <c r="C82" s="90"/>
      <c r="D82" s="90"/>
      <c r="E82" s="90"/>
      <c r="F82" s="90"/>
      <c r="G82" s="90"/>
      <c r="H82" s="90"/>
      <c r="I82" s="90"/>
      <c r="J82" s="90"/>
    </row>
    <row r="83" spans="1:10" ht="15">
      <c r="A83" s="90"/>
      <c r="B83" s="90"/>
      <c r="C83" s="90"/>
      <c r="D83" s="90"/>
      <c r="E83" s="90"/>
      <c r="F83" s="90"/>
      <c r="G83" s="90"/>
      <c r="H83" s="90"/>
      <c r="I83" s="90"/>
      <c r="J83" s="90"/>
    </row>
    <row r="84" spans="1:10" ht="15">
      <c r="A84" s="90"/>
      <c r="B84" s="90"/>
      <c r="C84" s="90"/>
      <c r="D84" s="90"/>
      <c r="E84" s="90"/>
      <c r="F84" s="90"/>
      <c r="G84" s="90"/>
      <c r="H84" s="90"/>
      <c r="I84" s="90"/>
      <c r="J84" s="90"/>
    </row>
    <row r="85" spans="1:10" ht="15">
      <c r="A85" s="90"/>
      <c r="B85" s="90"/>
      <c r="C85" s="90"/>
      <c r="D85" s="90"/>
      <c r="E85" s="90"/>
      <c r="F85" s="90"/>
      <c r="G85" s="90"/>
      <c r="H85" s="90"/>
      <c r="I85" s="90"/>
      <c r="J85" s="90"/>
    </row>
    <row r="86" spans="1:10" ht="15">
      <c r="A86" s="90"/>
      <c r="B86" s="90"/>
      <c r="C86" s="90"/>
      <c r="D86" s="90"/>
      <c r="E86" s="90"/>
      <c r="F86" s="90"/>
      <c r="G86" s="90"/>
      <c r="H86" s="90"/>
      <c r="I86" s="90"/>
      <c r="J86" s="90"/>
    </row>
    <row r="87" spans="1:10" ht="15">
      <c r="A87" s="90"/>
      <c r="B87" s="90"/>
      <c r="C87" s="90"/>
      <c r="D87" s="90"/>
      <c r="E87" s="90"/>
      <c r="F87" s="90"/>
      <c r="G87" s="90"/>
      <c r="H87" s="90"/>
      <c r="I87" s="90"/>
      <c r="J87" s="90"/>
    </row>
    <row r="88" spans="1:10" ht="15">
      <c r="A88" s="90"/>
      <c r="B88" s="90"/>
      <c r="C88" s="90"/>
      <c r="D88" s="90"/>
      <c r="E88" s="90"/>
      <c r="F88" s="90"/>
      <c r="G88" s="90"/>
      <c r="H88" s="90"/>
      <c r="I88" s="90"/>
      <c r="J88" s="90"/>
    </row>
    <row r="89" spans="1:10" ht="15">
      <c r="A89" s="90"/>
      <c r="B89" s="90"/>
      <c r="C89" s="90"/>
      <c r="D89" s="90"/>
      <c r="E89" s="90"/>
      <c r="F89" s="90"/>
      <c r="G89" s="90"/>
      <c r="H89" s="90"/>
      <c r="I89" s="90"/>
      <c r="J89" s="90"/>
    </row>
    <row r="90" spans="1:10" ht="15">
      <c r="A90" s="90"/>
      <c r="B90" s="90"/>
      <c r="C90" s="90"/>
      <c r="D90" s="90"/>
      <c r="E90" s="90"/>
      <c r="F90" s="90"/>
      <c r="G90" s="90"/>
      <c r="H90" s="90"/>
      <c r="I90" s="90"/>
      <c r="J90" s="90"/>
    </row>
    <row r="91" spans="1:10" ht="15">
      <c r="A91" s="90"/>
      <c r="B91" s="90"/>
      <c r="C91" s="90"/>
      <c r="D91" s="90"/>
      <c r="E91" s="90"/>
      <c r="F91" s="90"/>
      <c r="G91" s="90"/>
      <c r="H91" s="90"/>
      <c r="I91" s="90"/>
      <c r="J91" s="90"/>
    </row>
    <row r="92" spans="1:10" ht="15">
      <c r="A92" s="90"/>
      <c r="B92" s="90"/>
      <c r="C92" s="90"/>
      <c r="D92" s="90"/>
      <c r="E92" s="90"/>
      <c r="F92" s="90"/>
      <c r="G92" s="90"/>
      <c r="H92" s="90"/>
      <c r="I92" s="90"/>
      <c r="J92" s="90"/>
    </row>
    <row r="93" spans="1:10" ht="15">
      <c r="A93" s="90"/>
      <c r="B93" s="90"/>
      <c r="C93" s="90"/>
      <c r="D93" s="90"/>
      <c r="E93" s="90"/>
      <c r="F93" s="90"/>
      <c r="G93" s="90"/>
      <c r="H93" s="90"/>
      <c r="I93" s="90"/>
      <c r="J93" s="90"/>
    </row>
    <row r="94" spans="1:10" ht="15">
      <c r="A94" s="90"/>
      <c r="B94" s="90"/>
      <c r="C94" s="90"/>
      <c r="D94" s="90"/>
      <c r="E94" s="90"/>
      <c r="F94" s="90"/>
      <c r="G94" s="90"/>
      <c r="H94" s="90"/>
      <c r="I94" s="90"/>
      <c r="J94" s="90"/>
    </row>
    <row r="95" spans="1:10" ht="15">
      <c r="A95" s="90"/>
      <c r="B95" s="90"/>
      <c r="C95" s="90"/>
      <c r="D95" s="90"/>
      <c r="E95" s="90"/>
      <c r="F95" s="90"/>
      <c r="G95" s="90"/>
      <c r="H95" s="90"/>
      <c r="I95" s="90"/>
      <c r="J95" s="90"/>
    </row>
    <row r="96" spans="1:10" ht="15">
      <c r="A96" s="90"/>
      <c r="B96" s="90"/>
      <c r="C96" s="90"/>
      <c r="D96" s="90"/>
      <c r="E96" s="90"/>
      <c r="F96" s="90"/>
      <c r="G96" s="90"/>
      <c r="H96" s="90"/>
      <c r="I96" s="90"/>
      <c r="J96" s="90"/>
    </row>
    <row r="97" spans="1:10" ht="15">
      <c r="A97" s="90"/>
      <c r="B97" s="90"/>
      <c r="C97" s="90"/>
      <c r="D97" s="90"/>
      <c r="E97" s="90"/>
      <c r="F97" s="90"/>
      <c r="G97" s="90"/>
      <c r="H97" s="90"/>
      <c r="I97" s="90"/>
      <c r="J97" s="90"/>
    </row>
    <row r="98" spans="1:10" ht="15">
      <c r="A98" s="90"/>
      <c r="B98" s="90"/>
      <c r="C98" s="90"/>
      <c r="D98" s="90"/>
      <c r="E98" s="90"/>
      <c r="F98" s="90"/>
      <c r="G98" s="90"/>
      <c r="H98" s="90"/>
      <c r="I98" s="90"/>
      <c r="J98" s="90"/>
    </row>
    <row r="99" spans="1:10" ht="15">
      <c r="A99" s="90"/>
      <c r="B99" s="90"/>
      <c r="C99" s="90"/>
      <c r="D99" s="90"/>
      <c r="E99" s="90"/>
      <c r="F99" s="90"/>
      <c r="G99" s="90"/>
      <c r="H99" s="90"/>
      <c r="I99" s="90"/>
      <c r="J99" s="90"/>
    </row>
    <row r="100" spans="1:10" ht="15">
      <c r="A100" s="90"/>
      <c r="B100" s="90"/>
      <c r="C100" s="90"/>
      <c r="D100" s="90"/>
      <c r="E100" s="90"/>
      <c r="F100" s="90"/>
      <c r="G100" s="90"/>
      <c r="H100" s="90"/>
      <c r="I100" s="90"/>
      <c r="J100" s="90"/>
    </row>
    <row r="101" spans="1:10" ht="15">
      <c r="A101" s="90"/>
      <c r="B101" s="90"/>
      <c r="C101" s="90"/>
      <c r="D101" s="90"/>
      <c r="E101" s="90"/>
      <c r="F101" s="90"/>
      <c r="G101" s="90"/>
      <c r="H101" s="90"/>
      <c r="I101" s="90"/>
      <c r="J101" s="90"/>
    </row>
    <row r="102" spans="1:10" ht="15">
      <c r="A102" s="90"/>
      <c r="B102" s="90"/>
      <c r="C102" s="90"/>
      <c r="D102" s="90"/>
      <c r="E102" s="90"/>
      <c r="F102" s="90"/>
      <c r="G102" s="90"/>
      <c r="H102" s="90"/>
      <c r="I102" s="90"/>
      <c r="J102" s="90"/>
    </row>
    <row r="103" spans="1:10" ht="15">
      <c r="A103" s="90"/>
      <c r="B103" s="90"/>
      <c r="C103" s="90"/>
      <c r="D103" s="90"/>
      <c r="E103" s="90"/>
      <c r="F103" s="90"/>
      <c r="G103" s="90"/>
      <c r="H103" s="90"/>
      <c r="I103" s="90"/>
      <c r="J103" s="90"/>
    </row>
    <row r="104" spans="1:10" ht="15">
      <c r="A104" s="90"/>
      <c r="B104" s="90"/>
      <c r="C104" s="90"/>
      <c r="D104" s="90"/>
      <c r="E104" s="90"/>
      <c r="F104" s="90"/>
      <c r="G104" s="90"/>
      <c r="H104" s="90"/>
      <c r="I104" s="90"/>
      <c r="J104" s="90"/>
    </row>
    <row r="105" spans="1:10" ht="15">
      <c r="A105" s="90"/>
      <c r="B105" s="90"/>
      <c r="C105" s="90"/>
      <c r="D105" s="90"/>
      <c r="E105" s="90"/>
      <c r="F105" s="90"/>
      <c r="G105" s="90"/>
      <c r="H105" s="90"/>
      <c r="I105" s="90"/>
      <c r="J105" s="90"/>
    </row>
    <row r="106" spans="1:10" ht="15">
      <c r="A106" s="90"/>
      <c r="B106" s="90"/>
      <c r="C106" s="90"/>
      <c r="D106" s="90"/>
      <c r="E106" s="90"/>
      <c r="F106" s="90"/>
      <c r="G106" s="90"/>
      <c r="H106" s="90"/>
      <c r="I106" s="90"/>
      <c r="J106" s="90"/>
    </row>
    <row r="107" spans="1:10" ht="15">
      <c r="A107" s="90"/>
      <c r="B107" s="90"/>
      <c r="C107" s="90"/>
      <c r="D107" s="90"/>
      <c r="E107" s="90"/>
      <c r="F107" s="90"/>
      <c r="G107" s="90"/>
      <c r="H107" s="90"/>
      <c r="I107" s="90"/>
      <c r="J107" s="90"/>
    </row>
    <row r="108" spans="1:10" ht="15">
      <c r="A108" s="90"/>
      <c r="B108" s="90"/>
      <c r="C108" s="90"/>
      <c r="D108" s="90"/>
      <c r="E108" s="90"/>
      <c r="F108" s="90"/>
      <c r="G108" s="90"/>
      <c r="H108" s="90"/>
      <c r="I108" s="90"/>
      <c r="J108" s="90"/>
    </row>
    <row r="109" spans="1:10" ht="15">
      <c r="A109" s="90"/>
      <c r="B109" s="90"/>
      <c r="C109" s="90"/>
      <c r="D109" s="90"/>
      <c r="E109" s="90"/>
      <c r="F109" s="90"/>
      <c r="G109" s="90"/>
      <c r="H109" s="90"/>
      <c r="I109" s="90"/>
      <c r="J109" s="90"/>
    </row>
    <row r="110" spans="1:10" ht="15">
      <c r="A110" s="90"/>
      <c r="B110" s="90"/>
      <c r="C110" s="90"/>
      <c r="D110" s="90"/>
      <c r="E110" s="90"/>
      <c r="F110" s="90"/>
      <c r="G110" s="90"/>
      <c r="H110" s="90"/>
      <c r="I110" s="90"/>
      <c r="J110" s="90"/>
    </row>
    <row r="111" spans="1:10" ht="15">
      <c r="A111" s="90"/>
      <c r="B111" s="90"/>
      <c r="C111" s="90"/>
      <c r="D111" s="90"/>
      <c r="E111" s="90"/>
      <c r="F111" s="90"/>
      <c r="G111" s="90"/>
      <c r="H111" s="90"/>
      <c r="I111" s="90"/>
      <c r="J111" s="90"/>
    </row>
    <row r="112" spans="1:10" ht="15">
      <c r="A112" s="90"/>
      <c r="B112" s="90"/>
      <c r="C112" s="90"/>
      <c r="D112" s="90"/>
      <c r="E112" s="90"/>
      <c r="F112" s="90"/>
      <c r="G112" s="90"/>
      <c r="H112" s="90"/>
      <c r="I112" s="90"/>
      <c r="J112" s="90"/>
    </row>
    <row r="113" spans="1:10" ht="15">
      <c r="A113" s="90"/>
      <c r="B113" s="90"/>
      <c r="C113" s="90"/>
      <c r="D113" s="90"/>
      <c r="E113" s="90"/>
      <c r="F113" s="90"/>
      <c r="G113" s="90"/>
      <c r="H113" s="90"/>
      <c r="I113" s="90"/>
      <c r="J113" s="90"/>
    </row>
    <row r="114" spans="1:10" ht="15">
      <c r="A114" s="90"/>
      <c r="B114" s="90"/>
      <c r="C114" s="90"/>
      <c r="D114" s="90"/>
      <c r="E114" s="90"/>
      <c r="F114" s="90"/>
      <c r="G114" s="90"/>
      <c r="H114" s="90"/>
      <c r="I114" s="90"/>
      <c r="J114" s="90"/>
    </row>
    <row r="115" spans="1:10" ht="15">
      <c r="A115" s="90"/>
      <c r="B115" s="90"/>
      <c r="C115" s="90"/>
      <c r="D115" s="90"/>
      <c r="E115" s="90"/>
      <c r="F115" s="90"/>
      <c r="G115" s="90"/>
      <c r="H115" s="90"/>
      <c r="I115" s="90"/>
      <c r="J115" s="90"/>
    </row>
    <row r="116" spans="1:10" ht="15">
      <c r="A116" s="90"/>
      <c r="B116" s="90"/>
      <c r="C116" s="90"/>
      <c r="D116" s="90"/>
      <c r="E116" s="90"/>
      <c r="F116" s="90"/>
      <c r="G116" s="90"/>
      <c r="H116" s="90"/>
      <c r="I116" s="90"/>
      <c r="J116" s="90"/>
    </row>
    <row r="117" spans="1:10" ht="15">
      <c r="A117" s="90"/>
      <c r="B117" s="90"/>
      <c r="C117" s="90"/>
      <c r="D117" s="90"/>
      <c r="E117" s="90"/>
      <c r="F117" s="90"/>
      <c r="G117" s="90"/>
      <c r="H117" s="90"/>
      <c r="I117" s="90"/>
      <c r="J117" s="90"/>
    </row>
    <row r="118" spans="1:10" ht="15">
      <c r="A118" s="90"/>
      <c r="B118" s="90"/>
      <c r="C118" s="90"/>
      <c r="D118" s="90"/>
      <c r="E118" s="90"/>
      <c r="F118" s="90"/>
      <c r="G118" s="90"/>
      <c r="H118" s="90"/>
      <c r="I118" s="90"/>
      <c r="J118" s="90"/>
    </row>
    <row r="119" spans="1:10" ht="15">
      <c r="A119" s="90"/>
      <c r="B119" s="90"/>
      <c r="C119" s="90"/>
      <c r="D119" s="90"/>
      <c r="E119" s="90"/>
      <c r="F119" s="90"/>
      <c r="G119" s="90"/>
      <c r="H119" s="90"/>
      <c r="I119" s="90"/>
      <c r="J119" s="90"/>
    </row>
    <row r="120" spans="1:10" ht="15">
      <c r="A120" s="90"/>
      <c r="B120" s="90"/>
      <c r="C120" s="90"/>
      <c r="D120" s="90"/>
      <c r="E120" s="90"/>
      <c r="F120" s="90"/>
      <c r="G120" s="90"/>
      <c r="H120" s="90"/>
      <c r="I120" s="90"/>
      <c r="J120" s="90"/>
    </row>
    <row r="121" spans="1:10" ht="15">
      <c r="A121" s="90"/>
      <c r="B121" s="90"/>
      <c r="C121" s="90"/>
      <c r="D121" s="90"/>
      <c r="E121" s="90"/>
      <c r="F121" s="90"/>
      <c r="G121" s="90"/>
      <c r="H121" s="90"/>
      <c r="I121" s="90"/>
      <c r="J121" s="90"/>
    </row>
    <row r="122" spans="1:10" ht="15">
      <c r="A122" s="90"/>
      <c r="B122" s="90"/>
      <c r="C122" s="90"/>
      <c r="D122" s="90"/>
      <c r="E122" s="90"/>
      <c r="F122" s="90"/>
      <c r="G122" s="90"/>
      <c r="H122" s="90"/>
      <c r="I122" s="90"/>
      <c r="J122" s="90"/>
    </row>
    <row r="123" spans="1:10" ht="15">
      <c r="A123" s="90"/>
      <c r="B123" s="90"/>
      <c r="C123" s="90"/>
      <c r="D123" s="90"/>
      <c r="E123" s="90"/>
      <c r="F123" s="90"/>
      <c r="G123" s="90"/>
      <c r="H123" s="90"/>
      <c r="I123" s="90"/>
      <c r="J123" s="90"/>
    </row>
    <row r="124" spans="1:10" ht="15">
      <c r="A124" s="90"/>
      <c r="B124" s="90"/>
      <c r="C124" s="90"/>
      <c r="D124" s="90"/>
      <c r="E124" s="90"/>
      <c r="F124" s="90"/>
      <c r="G124" s="90"/>
      <c r="H124" s="90"/>
      <c r="I124" s="90"/>
      <c r="J124" s="90"/>
    </row>
    <row r="125" spans="1:10" ht="15">
      <c r="A125" s="90"/>
      <c r="B125" s="90"/>
      <c r="C125" s="90"/>
      <c r="D125" s="90"/>
      <c r="E125" s="90"/>
      <c r="F125" s="90"/>
      <c r="G125" s="90"/>
      <c r="H125" s="90"/>
      <c r="I125" s="90"/>
      <c r="J125" s="90"/>
    </row>
    <row r="126" spans="1:10" ht="15">
      <c r="A126" s="90"/>
      <c r="B126" s="90"/>
      <c r="C126" s="90"/>
      <c r="D126" s="90"/>
      <c r="E126" s="90"/>
      <c r="F126" s="90"/>
      <c r="G126" s="90"/>
      <c r="H126" s="90"/>
      <c r="I126" s="90"/>
      <c r="J126" s="90"/>
    </row>
    <row r="127" spans="1:10" ht="15">
      <c r="A127" s="90"/>
      <c r="B127" s="90"/>
      <c r="C127" s="90"/>
      <c r="D127" s="90"/>
      <c r="E127" s="90"/>
      <c r="F127" s="90"/>
      <c r="G127" s="90"/>
      <c r="H127" s="90"/>
      <c r="I127" s="90"/>
      <c r="J127" s="90"/>
    </row>
    <row r="128" spans="1:10" ht="15">
      <c r="A128" s="90"/>
      <c r="B128" s="90"/>
      <c r="C128" s="90"/>
      <c r="D128" s="90"/>
      <c r="E128" s="90"/>
      <c r="F128" s="90"/>
      <c r="G128" s="90"/>
      <c r="H128" s="90"/>
      <c r="I128" s="90"/>
      <c r="J128" s="90"/>
    </row>
    <row r="129" spans="1:10" ht="15">
      <c r="A129" s="90"/>
      <c r="B129" s="90"/>
      <c r="C129" s="90"/>
      <c r="D129" s="90"/>
      <c r="E129" s="90"/>
      <c r="F129" s="90"/>
      <c r="G129" s="90"/>
      <c r="H129" s="90"/>
      <c r="I129" s="90"/>
      <c r="J129" s="90"/>
    </row>
    <row r="130" spans="1:10" ht="15">
      <c r="A130" s="90"/>
      <c r="B130" s="90"/>
      <c r="C130" s="90"/>
      <c r="D130" s="90"/>
      <c r="E130" s="90"/>
      <c r="F130" s="90"/>
      <c r="G130" s="90"/>
      <c r="H130" s="90"/>
      <c r="I130" s="90"/>
      <c r="J130" s="90"/>
    </row>
    <row r="131" spans="1:10" ht="15">
      <c r="A131" s="90"/>
      <c r="B131" s="90"/>
      <c r="C131" s="90"/>
      <c r="D131" s="90"/>
      <c r="E131" s="90"/>
      <c r="F131" s="90"/>
      <c r="G131" s="90"/>
      <c r="H131" s="90"/>
      <c r="I131" s="90"/>
      <c r="J131" s="90"/>
    </row>
    <row r="132" spans="1:10" ht="15">
      <c r="A132" s="90"/>
      <c r="B132" s="90"/>
      <c r="C132" s="90"/>
      <c r="D132" s="90"/>
      <c r="E132" s="90"/>
      <c r="F132" s="90"/>
      <c r="G132" s="90"/>
      <c r="H132" s="90"/>
      <c r="I132" s="90"/>
      <c r="J132" s="90"/>
    </row>
    <row r="133" spans="1:10" ht="15">
      <c r="A133" s="90"/>
      <c r="B133" s="90"/>
      <c r="C133" s="90"/>
      <c r="D133" s="90"/>
      <c r="E133" s="90"/>
      <c r="F133" s="90"/>
      <c r="G133" s="90"/>
      <c r="H133" s="90"/>
      <c r="I133" s="90"/>
      <c r="J133" s="90"/>
    </row>
    <row r="134" spans="1:10" ht="15">
      <c r="A134" s="90"/>
      <c r="B134" s="90"/>
      <c r="C134" s="90"/>
      <c r="D134" s="90"/>
      <c r="E134" s="90"/>
      <c r="F134" s="90"/>
      <c r="G134" s="90"/>
      <c r="H134" s="90"/>
      <c r="I134" s="90"/>
      <c r="J134" s="90"/>
    </row>
    <row r="135" spans="1:10" ht="15">
      <c r="A135" s="90"/>
      <c r="B135" s="90"/>
      <c r="C135" s="90"/>
      <c r="D135" s="90"/>
      <c r="E135" s="90"/>
      <c r="F135" s="90"/>
      <c r="G135" s="90"/>
      <c r="H135" s="90"/>
      <c r="I135" s="90"/>
      <c r="J135" s="90"/>
    </row>
    <row r="136" spans="1:10" ht="15">
      <c r="A136" s="90"/>
      <c r="B136" s="90"/>
      <c r="C136" s="90"/>
      <c r="D136" s="90"/>
      <c r="E136" s="90"/>
      <c r="F136" s="90"/>
      <c r="G136" s="90"/>
      <c r="H136" s="90"/>
      <c r="I136" s="90"/>
      <c r="J136" s="90"/>
    </row>
    <row r="137" spans="1:10" ht="15">
      <c r="A137" s="90"/>
      <c r="B137" s="90"/>
      <c r="C137" s="90"/>
      <c r="D137" s="90"/>
      <c r="E137" s="90"/>
      <c r="F137" s="90"/>
      <c r="G137" s="90"/>
      <c r="H137" s="90"/>
      <c r="I137" s="90"/>
      <c r="J137" s="90"/>
    </row>
    <row r="138" spans="1:10" ht="15">
      <c r="A138" s="90"/>
      <c r="B138" s="90"/>
      <c r="C138" s="90"/>
      <c r="D138" s="90"/>
      <c r="E138" s="90"/>
      <c r="F138" s="90"/>
      <c r="G138" s="90"/>
      <c r="H138" s="90"/>
      <c r="I138" s="90"/>
      <c r="J138" s="90"/>
    </row>
    <row r="139" spans="1:10" ht="15">
      <c r="A139" s="90"/>
      <c r="B139" s="90"/>
      <c r="C139" s="90"/>
      <c r="D139" s="90"/>
      <c r="E139" s="90"/>
      <c r="F139" s="90"/>
      <c r="G139" s="90"/>
      <c r="H139" s="90"/>
      <c r="I139" s="90"/>
      <c r="J139" s="90"/>
    </row>
    <row r="140" spans="1:10" ht="15">
      <c r="A140" s="90"/>
      <c r="B140" s="90"/>
      <c r="C140" s="90"/>
      <c r="D140" s="90"/>
      <c r="E140" s="90"/>
      <c r="F140" s="90"/>
      <c r="G140" s="90"/>
      <c r="H140" s="90"/>
      <c r="I140" s="90"/>
      <c r="J140" s="90"/>
    </row>
    <row r="141" spans="1:10" ht="15">
      <c r="A141" s="90"/>
      <c r="B141" s="90"/>
      <c r="C141" s="90"/>
      <c r="D141" s="90"/>
      <c r="E141" s="90"/>
      <c r="F141" s="90"/>
      <c r="G141" s="90"/>
      <c r="H141" s="90"/>
      <c r="I141" s="90"/>
      <c r="J141" s="90"/>
    </row>
    <row r="142" spans="1:10" ht="15">
      <c r="A142" s="90"/>
      <c r="B142" s="90"/>
      <c r="C142" s="90"/>
      <c r="D142" s="90"/>
      <c r="E142" s="90"/>
      <c r="F142" s="90"/>
      <c r="G142" s="90"/>
      <c r="H142" s="90"/>
      <c r="I142" s="90"/>
      <c r="J142" s="90"/>
    </row>
    <row r="143" spans="1:10" ht="15">
      <c r="A143" s="90"/>
      <c r="B143" s="90"/>
      <c r="C143" s="90"/>
      <c r="D143" s="90"/>
      <c r="E143" s="90"/>
      <c r="F143" s="90"/>
      <c r="G143" s="90"/>
      <c r="H143" s="90"/>
      <c r="I143" s="90"/>
      <c r="J143" s="90"/>
    </row>
    <row r="144" spans="1:10" ht="15">
      <c r="A144" s="90"/>
      <c r="B144" s="90"/>
      <c r="C144" s="90"/>
      <c r="D144" s="90"/>
      <c r="E144" s="90"/>
      <c r="F144" s="90"/>
      <c r="G144" s="90"/>
      <c r="H144" s="90"/>
      <c r="I144" s="90"/>
      <c r="J144" s="90"/>
    </row>
    <row r="145" spans="1:10" ht="15">
      <c r="A145" s="90"/>
      <c r="B145" s="90"/>
      <c r="C145" s="90"/>
      <c r="D145" s="90"/>
      <c r="E145" s="90"/>
      <c r="F145" s="90"/>
      <c r="G145" s="90"/>
      <c r="H145" s="90"/>
      <c r="I145" s="90"/>
      <c r="J145" s="90"/>
    </row>
    <row r="146" spans="1:10" ht="15">
      <c r="A146" s="90"/>
      <c r="B146" s="90"/>
      <c r="C146" s="90"/>
      <c r="D146" s="90"/>
      <c r="E146" s="90"/>
      <c r="F146" s="90"/>
      <c r="G146" s="90"/>
      <c r="H146" s="90"/>
      <c r="I146" s="90"/>
      <c r="J146" s="90"/>
    </row>
    <row r="147" spans="1:10" ht="15">
      <c r="A147" s="90"/>
      <c r="B147" s="90"/>
      <c r="C147" s="90"/>
      <c r="D147" s="90"/>
      <c r="E147" s="90"/>
      <c r="F147" s="90"/>
      <c r="G147" s="90"/>
      <c r="H147" s="90"/>
      <c r="I147" s="90"/>
      <c r="J147" s="90"/>
    </row>
    <row r="148" spans="1:10" ht="15">
      <c r="A148" s="90"/>
      <c r="B148" s="90"/>
      <c r="C148" s="90"/>
      <c r="D148" s="90"/>
      <c r="E148" s="90"/>
      <c r="F148" s="90"/>
      <c r="G148" s="90"/>
      <c r="H148" s="90"/>
      <c r="I148" s="90"/>
      <c r="J148" s="90"/>
    </row>
    <row r="149" spans="1:10" ht="15">
      <c r="A149" s="90"/>
      <c r="B149" s="90"/>
      <c r="C149" s="90"/>
      <c r="D149" s="90"/>
      <c r="E149" s="90"/>
      <c r="F149" s="90"/>
      <c r="G149" s="90"/>
      <c r="H149" s="90"/>
      <c r="I149" s="90"/>
      <c r="J149" s="90"/>
    </row>
    <row r="150" spans="1:10" ht="15">
      <c r="A150" s="90"/>
      <c r="B150" s="90"/>
      <c r="C150" s="90"/>
      <c r="D150" s="90"/>
      <c r="E150" s="90"/>
      <c r="F150" s="90"/>
      <c r="G150" s="90"/>
      <c r="H150" s="90"/>
      <c r="I150" s="90"/>
      <c r="J150" s="90"/>
    </row>
    <row r="151" spans="1:10" ht="15">
      <c r="A151" s="90"/>
      <c r="B151" s="90"/>
      <c r="C151" s="90"/>
      <c r="D151" s="90"/>
      <c r="E151" s="90"/>
      <c r="F151" s="90"/>
      <c r="G151" s="90"/>
      <c r="H151" s="90"/>
      <c r="I151" s="90"/>
      <c r="J151" s="90"/>
    </row>
    <row r="152" spans="1:10" ht="15">
      <c r="A152" s="90"/>
      <c r="B152" s="90"/>
      <c r="C152" s="90"/>
      <c r="D152" s="90"/>
      <c r="E152" s="90"/>
      <c r="F152" s="90"/>
      <c r="G152" s="90"/>
      <c r="H152" s="90"/>
      <c r="I152" s="90"/>
      <c r="J152" s="90"/>
    </row>
    <row r="153" spans="1:10" ht="15">
      <c r="A153" s="90"/>
      <c r="B153" s="90"/>
      <c r="C153" s="90"/>
      <c r="D153" s="90"/>
      <c r="E153" s="90"/>
      <c r="F153" s="90"/>
      <c r="G153" s="90"/>
      <c r="H153" s="90"/>
      <c r="I153" s="90"/>
      <c r="J153" s="90"/>
    </row>
    <row r="154" spans="1:10" ht="15">
      <c r="A154" s="90"/>
      <c r="B154" s="90"/>
      <c r="C154" s="90"/>
      <c r="D154" s="90"/>
      <c r="E154" s="90"/>
      <c r="F154" s="90"/>
      <c r="G154" s="90"/>
      <c r="H154" s="90"/>
      <c r="I154" s="90"/>
      <c r="J154" s="90"/>
    </row>
    <row r="155" spans="1:10" ht="15">
      <c r="A155" s="90"/>
      <c r="B155" s="90"/>
      <c r="C155" s="90"/>
      <c r="D155" s="90"/>
      <c r="E155" s="90"/>
      <c r="F155" s="90"/>
      <c r="G155" s="90"/>
      <c r="H155" s="90"/>
      <c r="I155" s="90"/>
      <c r="J155" s="90"/>
    </row>
    <row r="156" spans="1:10" ht="15">
      <c r="A156" s="90"/>
      <c r="B156" s="90"/>
      <c r="C156" s="90"/>
      <c r="D156" s="90"/>
      <c r="E156" s="90"/>
      <c r="F156" s="90"/>
      <c r="G156" s="90"/>
      <c r="H156" s="90"/>
      <c r="I156" s="90"/>
      <c r="J156" s="90"/>
    </row>
    <row r="157" spans="1:10" ht="15">
      <c r="A157" s="90"/>
      <c r="B157" s="90"/>
      <c r="C157" s="90"/>
      <c r="D157" s="90"/>
      <c r="E157" s="90"/>
      <c r="F157" s="90"/>
      <c r="G157" s="90"/>
      <c r="H157" s="90"/>
      <c r="I157" s="90"/>
      <c r="J157" s="90"/>
    </row>
    <row r="158" spans="1:10" ht="15">
      <c r="A158" s="90"/>
      <c r="B158" s="90"/>
      <c r="C158" s="90"/>
      <c r="D158" s="90"/>
      <c r="E158" s="90"/>
      <c r="F158" s="90"/>
      <c r="G158" s="90"/>
      <c r="H158" s="90"/>
      <c r="I158" s="90"/>
      <c r="J158" s="90"/>
    </row>
    <row r="159" spans="1:10" ht="15">
      <c r="A159" s="90"/>
      <c r="B159" s="90"/>
      <c r="C159" s="90"/>
      <c r="D159" s="90"/>
      <c r="E159" s="90"/>
      <c r="F159" s="90"/>
      <c r="G159" s="90"/>
      <c r="H159" s="90"/>
      <c r="I159" s="90"/>
      <c r="J159" s="90"/>
    </row>
    <row r="160" spans="1:10" ht="15">
      <c r="A160" s="90"/>
      <c r="B160" s="90"/>
      <c r="C160" s="90"/>
      <c r="D160" s="90"/>
      <c r="E160" s="90"/>
      <c r="F160" s="90"/>
      <c r="G160" s="90"/>
      <c r="H160" s="90"/>
      <c r="I160" s="90"/>
      <c r="J160" s="90"/>
    </row>
    <row r="161" spans="1:10" ht="15">
      <c r="A161" s="90"/>
      <c r="B161" s="90"/>
      <c r="C161" s="90"/>
      <c r="D161" s="90"/>
      <c r="E161" s="90"/>
      <c r="F161" s="90"/>
      <c r="G161" s="90"/>
      <c r="H161" s="90"/>
      <c r="I161" s="90"/>
      <c r="J161" s="90"/>
    </row>
    <row r="162" spans="1:10" ht="15">
      <c r="A162" s="90"/>
      <c r="B162" s="90"/>
      <c r="C162" s="90"/>
      <c r="D162" s="90"/>
      <c r="E162" s="90"/>
      <c r="F162" s="90"/>
      <c r="G162" s="90"/>
      <c r="H162" s="90"/>
      <c r="I162" s="90"/>
      <c r="J162" s="90"/>
    </row>
    <row r="163" spans="1:10" ht="15">
      <c r="A163" s="90"/>
      <c r="B163" s="90"/>
      <c r="C163" s="90"/>
      <c r="D163" s="90"/>
      <c r="E163" s="90"/>
      <c r="F163" s="90"/>
      <c r="G163" s="90"/>
      <c r="H163" s="90"/>
      <c r="I163" s="90"/>
      <c r="J163" s="90"/>
    </row>
    <row r="164" spans="1:10" ht="15">
      <c r="A164" s="90"/>
      <c r="B164" s="90"/>
      <c r="C164" s="90"/>
      <c r="D164" s="90"/>
      <c r="E164" s="90"/>
      <c r="F164" s="90"/>
      <c r="G164" s="90"/>
      <c r="H164" s="90"/>
      <c r="I164" s="90"/>
      <c r="J164" s="90"/>
    </row>
    <row r="165" spans="1:10" ht="15">
      <c r="A165" s="90"/>
      <c r="B165" s="90"/>
      <c r="C165" s="90"/>
      <c r="D165" s="90"/>
      <c r="E165" s="90"/>
      <c r="F165" s="90"/>
      <c r="G165" s="90"/>
      <c r="H165" s="90"/>
      <c r="I165" s="90"/>
      <c r="J165" s="90"/>
    </row>
    <row r="166" spans="1:10" ht="15">
      <c r="A166" s="90"/>
      <c r="B166" s="90"/>
      <c r="C166" s="90"/>
      <c r="D166" s="90"/>
      <c r="E166" s="90"/>
      <c r="F166" s="90"/>
      <c r="G166" s="90"/>
      <c r="H166" s="90"/>
      <c r="I166" s="90"/>
      <c r="J166" s="90"/>
    </row>
    <row r="167" spans="1:10" ht="15">
      <c r="A167" s="90"/>
      <c r="B167" s="90"/>
      <c r="C167" s="90"/>
      <c r="D167" s="90"/>
      <c r="E167" s="90"/>
      <c r="F167" s="90"/>
      <c r="G167" s="90"/>
      <c r="H167" s="90"/>
      <c r="I167" s="90"/>
      <c r="J167" s="90"/>
    </row>
    <row r="168" spans="1:10" ht="15">
      <c r="A168" s="90"/>
      <c r="B168" s="90"/>
      <c r="C168" s="90"/>
      <c r="D168" s="90"/>
      <c r="E168" s="90"/>
      <c r="F168" s="90"/>
      <c r="G168" s="90"/>
      <c r="H168" s="90"/>
      <c r="I168" s="90"/>
      <c r="J168" s="90"/>
    </row>
    <row r="169" spans="1:10" ht="15">
      <c r="A169" s="90"/>
      <c r="B169" s="90"/>
      <c r="C169" s="90"/>
      <c r="D169" s="90"/>
      <c r="E169" s="90"/>
      <c r="F169" s="90"/>
      <c r="G169" s="90"/>
      <c r="H169" s="90"/>
      <c r="I169" s="90"/>
      <c r="J169" s="90"/>
    </row>
    <row r="170" spans="1:10" ht="15">
      <c r="A170" s="90"/>
      <c r="B170" s="90"/>
      <c r="C170" s="90"/>
      <c r="D170" s="90"/>
      <c r="E170" s="90"/>
      <c r="F170" s="90"/>
      <c r="G170" s="90"/>
      <c r="H170" s="90"/>
      <c r="I170" s="90"/>
      <c r="J170" s="90"/>
    </row>
    <row r="171" spans="1:10" ht="15">
      <c r="A171" s="90"/>
      <c r="B171" s="90"/>
      <c r="C171" s="90"/>
      <c r="D171" s="90"/>
      <c r="E171" s="90"/>
      <c r="F171" s="90"/>
      <c r="G171" s="90"/>
      <c r="H171" s="90"/>
      <c r="I171" s="90"/>
      <c r="J171" s="90"/>
    </row>
    <row r="172" spans="1:10" ht="15">
      <c r="A172" s="90"/>
      <c r="B172" s="90"/>
      <c r="C172" s="90"/>
      <c r="D172" s="90"/>
      <c r="E172" s="90"/>
      <c r="F172" s="90"/>
      <c r="G172" s="90"/>
      <c r="H172" s="90"/>
      <c r="I172" s="90"/>
      <c r="J172" s="90"/>
    </row>
    <row r="173" spans="1:10" ht="15">
      <c r="A173" s="90"/>
      <c r="B173" s="90"/>
      <c r="C173" s="90"/>
      <c r="D173" s="90"/>
      <c r="E173" s="90"/>
      <c r="F173" s="90"/>
      <c r="G173" s="90"/>
      <c r="H173" s="90"/>
      <c r="I173" s="90"/>
      <c r="J173" s="90"/>
    </row>
    <row r="174" spans="1:10" ht="15">
      <c r="A174" s="90"/>
      <c r="B174" s="90"/>
      <c r="C174" s="90"/>
      <c r="D174" s="90"/>
      <c r="E174" s="90"/>
      <c r="F174" s="90"/>
      <c r="G174" s="90"/>
      <c r="H174" s="90"/>
      <c r="I174" s="90"/>
      <c r="J174" s="90"/>
    </row>
    <row r="175" spans="1:10" ht="15">
      <c r="A175" s="90"/>
      <c r="B175" s="90"/>
      <c r="C175" s="90"/>
      <c r="D175" s="90"/>
      <c r="E175" s="90"/>
      <c r="F175" s="90"/>
      <c r="G175" s="90"/>
      <c r="H175" s="90"/>
      <c r="I175" s="90"/>
      <c r="J175" s="90"/>
    </row>
    <row r="176" spans="1:10" ht="15">
      <c r="A176" s="90"/>
      <c r="B176" s="90"/>
      <c r="C176" s="90"/>
      <c r="D176" s="90"/>
      <c r="E176" s="90"/>
      <c r="F176" s="90"/>
      <c r="G176" s="90"/>
      <c r="H176" s="90"/>
      <c r="I176" s="90"/>
      <c r="J176" s="90"/>
    </row>
    <row r="177" spans="1:10" ht="15">
      <c r="A177" s="90"/>
      <c r="B177" s="90"/>
      <c r="C177" s="90"/>
      <c r="D177" s="90"/>
      <c r="E177" s="90"/>
      <c r="F177" s="90"/>
      <c r="G177" s="90"/>
      <c r="H177" s="90"/>
      <c r="I177" s="90"/>
      <c r="J177" s="90"/>
    </row>
    <row r="178" spans="1:10" ht="15">
      <c r="A178" s="90"/>
      <c r="B178" s="90"/>
      <c r="C178" s="90"/>
      <c r="D178" s="90"/>
      <c r="E178" s="90"/>
      <c r="F178" s="90"/>
      <c r="G178" s="90"/>
      <c r="H178" s="90"/>
      <c r="I178" s="90"/>
      <c r="J178" s="90"/>
    </row>
    <row r="179" spans="1:10" ht="15">
      <c r="A179" s="90"/>
      <c r="B179" s="90"/>
      <c r="C179" s="90"/>
      <c r="D179" s="90"/>
      <c r="E179" s="90"/>
      <c r="F179" s="90"/>
      <c r="G179" s="90"/>
      <c r="H179" s="90"/>
      <c r="I179" s="90"/>
      <c r="J179" s="90"/>
    </row>
    <row r="180" spans="1:10" ht="15">
      <c r="A180" s="90"/>
      <c r="B180" s="90"/>
      <c r="C180" s="90"/>
      <c r="D180" s="90"/>
      <c r="E180" s="90"/>
      <c r="F180" s="90"/>
      <c r="G180" s="90"/>
      <c r="H180" s="90"/>
      <c r="I180" s="90"/>
      <c r="J180" s="90"/>
    </row>
    <row r="181" spans="1:10" ht="15">
      <c r="A181" s="90"/>
      <c r="B181" s="90"/>
      <c r="C181" s="90"/>
      <c r="D181" s="90"/>
      <c r="E181" s="90"/>
      <c r="F181" s="90"/>
      <c r="G181" s="90"/>
      <c r="H181" s="90"/>
      <c r="I181" s="90"/>
      <c r="J181" s="90"/>
    </row>
    <row r="182" spans="1:10" ht="15">
      <c r="A182" s="90"/>
      <c r="B182" s="90"/>
      <c r="C182" s="90"/>
      <c r="D182" s="90"/>
      <c r="E182" s="90"/>
      <c r="F182" s="90"/>
      <c r="G182" s="90"/>
      <c r="H182" s="90"/>
      <c r="I182" s="90"/>
      <c r="J182" s="90"/>
    </row>
    <row r="183" spans="1:10" ht="15">
      <c r="A183" s="90"/>
      <c r="B183" s="90"/>
      <c r="C183" s="90"/>
      <c r="D183" s="90"/>
      <c r="E183" s="90"/>
      <c r="F183" s="90"/>
      <c r="G183" s="90"/>
      <c r="H183" s="90"/>
      <c r="I183" s="90"/>
      <c r="J183" s="90"/>
    </row>
    <row r="184" spans="1:10" ht="15">
      <c r="A184" s="90"/>
      <c r="B184" s="90"/>
      <c r="C184" s="90"/>
      <c r="D184" s="90"/>
      <c r="E184" s="90"/>
      <c r="F184" s="90"/>
      <c r="G184" s="90"/>
      <c r="H184" s="90"/>
      <c r="I184" s="90"/>
      <c r="J184" s="90"/>
    </row>
    <row r="185" spans="1:10" ht="15">
      <c r="A185" s="90"/>
      <c r="B185" s="90"/>
      <c r="C185" s="90"/>
      <c r="D185" s="90"/>
      <c r="E185" s="90"/>
      <c r="F185" s="90"/>
      <c r="G185" s="90"/>
      <c r="H185" s="90"/>
      <c r="I185" s="90"/>
      <c r="J185" s="90"/>
    </row>
    <row r="186" spans="1:10" ht="15">
      <c r="A186" s="90"/>
      <c r="B186" s="90"/>
      <c r="C186" s="90"/>
      <c r="D186" s="90"/>
      <c r="E186" s="90"/>
      <c r="F186" s="90"/>
      <c r="G186" s="90"/>
      <c r="H186" s="90"/>
      <c r="I186" s="90"/>
      <c r="J186" s="90"/>
    </row>
    <row r="187" spans="1:10" ht="15">
      <c r="A187" s="90"/>
      <c r="B187" s="90"/>
      <c r="C187" s="90"/>
      <c r="D187" s="90"/>
      <c r="E187" s="90"/>
      <c r="F187" s="90"/>
      <c r="G187" s="90"/>
      <c r="H187" s="90"/>
      <c r="I187" s="90"/>
      <c r="J187" s="90"/>
    </row>
    <row r="188" spans="1:10" ht="15">
      <c r="A188" s="90"/>
      <c r="B188" s="90"/>
      <c r="C188" s="90"/>
      <c r="D188" s="90"/>
      <c r="E188" s="90"/>
      <c r="F188" s="90"/>
      <c r="G188" s="90"/>
      <c r="H188" s="90"/>
      <c r="I188" s="90"/>
      <c r="J188" s="90"/>
    </row>
    <row r="189" spans="1:10" ht="15">
      <c r="A189" s="90"/>
      <c r="B189" s="90"/>
      <c r="C189" s="90"/>
      <c r="D189" s="90"/>
      <c r="E189" s="90"/>
      <c r="F189" s="90"/>
      <c r="G189" s="90"/>
      <c r="H189" s="90"/>
      <c r="I189" s="90"/>
      <c r="J189" s="90"/>
    </row>
    <row r="190" spans="1:10" ht="15">
      <c r="A190" s="90"/>
      <c r="B190" s="90"/>
      <c r="C190" s="90"/>
      <c r="D190" s="90"/>
      <c r="E190" s="90"/>
      <c r="F190" s="90"/>
      <c r="G190" s="90"/>
      <c r="H190" s="90"/>
      <c r="I190" s="90"/>
      <c r="J190" s="90"/>
    </row>
    <row r="191" spans="1:10" ht="15">
      <c r="A191" s="90"/>
      <c r="B191" s="90"/>
      <c r="C191" s="90"/>
      <c r="D191" s="90"/>
      <c r="E191" s="90"/>
      <c r="F191" s="90"/>
      <c r="G191" s="90"/>
      <c r="H191" s="90"/>
      <c r="I191" s="90"/>
      <c r="J191" s="90"/>
    </row>
    <row r="192" spans="1:10" ht="15">
      <c r="A192" s="90"/>
      <c r="B192" s="90"/>
      <c r="C192" s="90"/>
      <c r="D192" s="90"/>
      <c r="E192" s="90"/>
      <c r="F192" s="90"/>
      <c r="G192" s="90"/>
      <c r="H192" s="90"/>
      <c r="I192" s="90"/>
      <c r="J192" s="90"/>
    </row>
    <row r="193" spans="1:10" ht="15">
      <c r="A193" s="90"/>
      <c r="B193" s="90"/>
      <c r="C193" s="90"/>
      <c r="D193" s="90"/>
      <c r="E193" s="90"/>
      <c r="F193" s="90"/>
      <c r="G193" s="90"/>
      <c r="H193" s="90"/>
      <c r="I193" s="90"/>
      <c r="J193" s="90"/>
    </row>
    <row r="194" spans="1:10" ht="15">
      <c r="A194" s="90"/>
      <c r="B194" s="90"/>
      <c r="C194" s="90"/>
      <c r="D194" s="90"/>
      <c r="E194" s="90"/>
      <c r="F194" s="90"/>
      <c r="G194" s="90"/>
      <c r="H194" s="90"/>
      <c r="I194" s="90"/>
      <c r="J194" s="90"/>
    </row>
    <row r="195" spans="1:10" ht="15">
      <c r="A195" s="90"/>
      <c r="B195" s="90"/>
      <c r="C195" s="90"/>
      <c r="D195" s="90"/>
      <c r="E195" s="90"/>
      <c r="F195" s="90"/>
      <c r="G195" s="90"/>
      <c r="H195" s="90"/>
      <c r="I195" s="90"/>
      <c r="J195" s="90"/>
    </row>
    <row r="196" spans="1:10" ht="15">
      <c r="A196" s="90"/>
      <c r="B196" s="90"/>
      <c r="C196" s="90"/>
      <c r="D196" s="90"/>
      <c r="E196" s="90"/>
      <c r="F196" s="90"/>
      <c r="G196" s="90"/>
      <c r="H196" s="90"/>
      <c r="I196" s="90"/>
      <c r="J196" s="90"/>
    </row>
    <row r="197" spans="1:10" ht="15">
      <c r="A197" s="90"/>
      <c r="B197" s="90"/>
      <c r="C197" s="90"/>
      <c r="D197" s="90"/>
      <c r="E197" s="90"/>
      <c r="F197" s="90"/>
      <c r="G197" s="90"/>
      <c r="H197" s="90"/>
      <c r="I197" s="90"/>
      <c r="J197" s="90"/>
    </row>
    <row r="198" spans="1:10" ht="15">
      <c r="A198" s="90"/>
      <c r="B198" s="90"/>
      <c r="C198" s="90"/>
      <c r="D198" s="90"/>
      <c r="E198" s="90"/>
      <c r="F198" s="90"/>
      <c r="G198" s="90"/>
      <c r="H198" s="90"/>
      <c r="I198" s="90"/>
      <c r="J198" s="90"/>
    </row>
    <row r="199" spans="1:10" ht="15">
      <c r="A199" s="90"/>
      <c r="B199" s="90"/>
      <c r="C199" s="90"/>
      <c r="D199" s="90"/>
      <c r="E199" s="90"/>
      <c r="F199" s="90"/>
      <c r="G199" s="90"/>
      <c r="H199" s="90"/>
      <c r="I199" s="90"/>
      <c r="J199" s="90"/>
    </row>
    <row r="200" spans="1:10" ht="15">
      <c r="A200" s="90"/>
      <c r="B200" s="90"/>
      <c r="C200" s="90"/>
      <c r="D200" s="90"/>
      <c r="E200" s="90"/>
      <c r="F200" s="90"/>
      <c r="G200" s="90"/>
      <c r="H200" s="90"/>
      <c r="I200" s="90"/>
      <c r="J200" s="90"/>
    </row>
    <row r="201" spans="1:10" ht="15">
      <c r="A201" s="90"/>
      <c r="B201" s="90"/>
      <c r="C201" s="90"/>
      <c r="D201" s="90"/>
      <c r="E201" s="90"/>
      <c r="F201" s="90"/>
      <c r="G201" s="90"/>
      <c r="H201" s="90"/>
      <c r="I201" s="90"/>
      <c r="J201" s="90"/>
    </row>
    <row r="202" spans="1:10" ht="15">
      <c r="A202" s="90"/>
      <c r="B202" s="90"/>
      <c r="C202" s="90"/>
      <c r="D202" s="90"/>
      <c r="E202" s="90"/>
      <c r="F202" s="90"/>
      <c r="G202" s="90"/>
      <c r="H202" s="90"/>
      <c r="I202" s="90"/>
      <c r="J202" s="90"/>
    </row>
    <row r="203" spans="1:10" ht="15">
      <c r="A203" s="90"/>
      <c r="B203" s="90"/>
      <c r="C203" s="90"/>
      <c r="D203" s="90"/>
      <c r="E203" s="90"/>
      <c r="F203" s="90"/>
      <c r="G203" s="90"/>
      <c r="H203" s="90"/>
      <c r="I203" s="90"/>
      <c r="J203" s="90"/>
    </row>
    <row r="204" spans="1:10" ht="15">
      <c r="A204" s="90"/>
      <c r="B204" s="90"/>
      <c r="C204" s="90"/>
      <c r="D204" s="90"/>
      <c r="E204" s="90"/>
      <c r="F204" s="90"/>
      <c r="G204" s="90"/>
      <c r="H204" s="90"/>
      <c r="I204" s="90"/>
      <c r="J204" s="90"/>
    </row>
    <row r="205" spans="1:10" ht="15">
      <c r="A205" s="90"/>
      <c r="B205" s="90"/>
      <c r="C205" s="90"/>
      <c r="D205" s="90"/>
      <c r="E205" s="90"/>
      <c r="F205" s="90"/>
      <c r="G205" s="90"/>
      <c r="H205" s="90"/>
      <c r="I205" s="90"/>
      <c r="J205" s="90"/>
    </row>
    <row r="206" spans="1:10" ht="15">
      <c r="A206" s="90"/>
      <c r="B206" s="90"/>
      <c r="C206" s="90"/>
      <c r="D206" s="90"/>
      <c r="E206" s="90"/>
      <c r="F206" s="90"/>
      <c r="G206" s="90"/>
      <c r="H206" s="90"/>
      <c r="I206" s="90"/>
      <c r="J206" s="90"/>
    </row>
    <row r="207" spans="1:10" ht="15">
      <c r="A207" s="90"/>
      <c r="B207" s="90"/>
      <c r="C207" s="90"/>
      <c r="D207" s="90"/>
      <c r="E207" s="90"/>
      <c r="F207" s="90"/>
      <c r="G207" s="90"/>
      <c r="H207" s="90"/>
      <c r="I207" s="90"/>
      <c r="J207" s="90"/>
    </row>
    <row r="208" spans="1:10" ht="15">
      <c r="A208" s="90"/>
      <c r="B208" s="90"/>
      <c r="C208" s="90"/>
      <c r="D208" s="90"/>
      <c r="E208" s="90"/>
      <c r="F208" s="90"/>
      <c r="G208" s="90"/>
      <c r="H208" s="90"/>
      <c r="I208" s="90"/>
      <c r="J208" s="90"/>
    </row>
    <row r="209" spans="1:10" ht="15">
      <c r="A209" s="90"/>
      <c r="B209" s="90"/>
      <c r="C209" s="90"/>
      <c r="D209" s="90"/>
      <c r="E209" s="90"/>
      <c r="F209" s="90"/>
      <c r="G209" s="90"/>
      <c r="H209" s="90"/>
      <c r="I209" s="90"/>
      <c r="J209" s="90"/>
    </row>
    <row r="210" spans="1:10" ht="15">
      <c r="A210" s="90"/>
      <c r="B210" s="90"/>
      <c r="C210" s="90"/>
      <c r="D210" s="90"/>
      <c r="E210" s="90"/>
      <c r="F210" s="90"/>
      <c r="G210" s="90"/>
      <c r="H210" s="90"/>
      <c r="I210" s="90"/>
      <c r="J210" s="90"/>
    </row>
    <row r="211" spans="1:10" ht="15">
      <c r="A211" s="90"/>
      <c r="B211" s="90"/>
      <c r="C211" s="90"/>
      <c r="D211" s="90"/>
      <c r="E211" s="90"/>
      <c r="F211" s="90"/>
      <c r="G211" s="90"/>
      <c r="H211" s="90"/>
      <c r="I211" s="90"/>
      <c r="J211" s="90"/>
    </row>
    <row r="212" spans="1:10" ht="15">
      <c r="A212" s="90"/>
      <c r="B212" s="90"/>
      <c r="C212" s="90"/>
      <c r="D212" s="90"/>
      <c r="E212" s="90"/>
      <c r="F212" s="90"/>
      <c r="G212" s="90"/>
      <c r="H212" s="90"/>
      <c r="I212" s="90"/>
      <c r="J212" s="90"/>
    </row>
    <row r="213" spans="1:10" ht="15">
      <c r="A213" s="90"/>
      <c r="B213" s="90"/>
      <c r="C213" s="90"/>
      <c r="D213" s="90"/>
      <c r="E213" s="90"/>
      <c r="F213" s="90"/>
      <c r="G213" s="90"/>
      <c r="H213" s="90"/>
      <c r="I213" s="90"/>
      <c r="J213" s="90"/>
    </row>
    <row r="214" spans="1:10" ht="15">
      <c r="A214" s="90"/>
      <c r="B214" s="90"/>
      <c r="C214" s="90"/>
      <c r="D214" s="90"/>
      <c r="E214" s="90"/>
      <c r="F214" s="90"/>
      <c r="G214" s="90"/>
      <c r="H214" s="90"/>
      <c r="I214" s="90"/>
      <c r="J214" s="90"/>
    </row>
    <row r="215" spans="1:10" ht="15">
      <c r="A215" s="90"/>
      <c r="B215" s="90"/>
      <c r="C215" s="90"/>
      <c r="D215" s="90"/>
      <c r="E215" s="90"/>
      <c r="F215" s="90"/>
      <c r="G215" s="90"/>
      <c r="H215" s="90"/>
      <c r="I215" s="90"/>
      <c r="J215" s="90"/>
    </row>
    <row r="216" spans="1:10" ht="15">
      <c r="A216" s="90"/>
      <c r="B216" s="90"/>
      <c r="C216" s="90"/>
      <c r="D216" s="90"/>
      <c r="E216" s="90"/>
      <c r="F216" s="90"/>
      <c r="G216" s="90"/>
      <c r="H216" s="90"/>
      <c r="I216" s="90"/>
      <c r="J216" s="90"/>
    </row>
    <row r="217" spans="1:10" ht="15">
      <c r="A217" s="90"/>
      <c r="B217" s="90"/>
      <c r="C217" s="90"/>
      <c r="D217" s="90"/>
      <c r="E217" s="90"/>
      <c r="F217" s="90"/>
      <c r="G217" s="90"/>
      <c r="H217" s="90"/>
      <c r="I217" s="90"/>
      <c r="J217" s="90"/>
    </row>
    <row r="218" spans="1:10" ht="15">
      <c r="A218" s="90"/>
      <c r="B218" s="90"/>
      <c r="C218" s="90"/>
      <c r="D218" s="90"/>
      <c r="E218" s="90"/>
      <c r="F218" s="90"/>
      <c r="G218" s="90"/>
      <c r="H218" s="90"/>
      <c r="I218" s="90"/>
      <c r="J218" s="90"/>
    </row>
    <row r="219" spans="1:10" ht="15">
      <c r="A219" s="90"/>
      <c r="B219" s="90"/>
      <c r="C219" s="90"/>
      <c r="D219" s="90"/>
      <c r="E219" s="90"/>
      <c r="F219" s="90"/>
      <c r="G219" s="90"/>
      <c r="H219" s="90"/>
      <c r="I219" s="90"/>
      <c r="J219" s="90"/>
    </row>
    <row r="220" spans="1:10" ht="15">
      <c r="A220" s="90"/>
      <c r="B220" s="90"/>
      <c r="C220" s="90"/>
      <c r="D220" s="90"/>
      <c r="E220" s="90"/>
      <c r="F220" s="90"/>
      <c r="G220" s="90"/>
      <c r="H220" s="90"/>
      <c r="I220" s="90"/>
      <c r="J220" s="90"/>
    </row>
    <row r="221" spans="1:10" ht="15">
      <c r="A221" s="90"/>
      <c r="B221" s="90"/>
      <c r="C221" s="90"/>
      <c r="D221" s="90"/>
      <c r="E221" s="90"/>
      <c r="F221" s="90"/>
      <c r="G221" s="90"/>
      <c r="H221" s="90"/>
      <c r="I221" s="90"/>
      <c r="J221" s="90"/>
    </row>
    <row r="222" spans="1:10" ht="15">
      <c r="A222" s="90"/>
      <c r="B222" s="90"/>
      <c r="C222" s="90"/>
      <c r="D222" s="90"/>
      <c r="E222" s="90"/>
      <c r="F222" s="90"/>
      <c r="G222" s="90"/>
      <c r="H222" s="90"/>
      <c r="I222" s="90"/>
      <c r="J222" s="90"/>
    </row>
    <row r="223" spans="1:10" ht="15">
      <c r="A223" s="90"/>
      <c r="B223" s="90"/>
      <c r="C223" s="90"/>
      <c r="D223" s="90"/>
      <c r="E223" s="90"/>
      <c r="F223" s="90"/>
      <c r="G223" s="90"/>
      <c r="H223" s="90"/>
      <c r="I223" s="90"/>
      <c r="J223" s="90"/>
    </row>
    <row r="224" spans="1:10" ht="15">
      <c r="A224" s="90"/>
      <c r="B224" s="90"/>
      <c r="C224" s="90"/>
      <c r="D224" s="90"/>
      <c r="E224" s="90"/>
      <c r="F224" s="90"/>
      <c r="G224" s="90"/>
      <c r="H224" s="90"/>
      <c r="I224" s="90"/>
      <c r="J224" s="90"/>
    </row>
    <row r="225" spans="1:10" ht="15">
      <c r="A225" s="90"/>
      <c r="B225" s="90"/>
      <c r="C225" s="90"/>
      <c r="D225" s="90"/>
      <c r="E225" s="90"/>
      <c r="F225" s="90"/>
      <c r="G225" s="90"/>
      <c r="H225" s="90"/>
      <c r="I225" s="90"/>
      <c r="J225" s="90"/>
    </row>
    <row r="226" spans="1:10" ht="15">
      <c r="A226" s="90"/>
      <c r="B226" s="90"/>
      <c r="C226" s="90"/>
      <c r="D226" s="90"/>
      <c r="E226" s="90"/>
      <c r="F226" s="90"/>
      <c r="G226" s="90"/>
      <c r="H226" s="90"/>
      <c r="I226" s="90"/>
      <c r="J226" s="90"/>
    </row>
    <row r="227" spans="1:10" ht="15">
      <c r="A227" s="90"/>
      <c r="B227" s="90"/>
      <c r="C227" s="90"/>
      <c r="D227" s="90"/>
      <c r="E227" s="90"/>
      <c r="F227" s="90"/>
      <c r="G227" s="90"/>
      <c r="H227" s="90"/>
      <c r="I227" s="90"/>
      <c r="J227" s="90"/>
    </row>
    <row r="228" spans="1:10" ht="15">
      <c r="A228" s="90"/>
      <c r="B228" s="90"/>
      <c r="C228" s="90"/>
      <c r="D228" s="90"/>
      <c r="E228" s="90"/>
      <c r="F228" s="90"/>
      <c r="G228" s="90"/>
      <c r="H228" s="90"/>
      <c r="I228" s="90"/>
      <c r="J228" s="90"/>
    </row>
    <row r="229" spans="1:10" ht="15">
      <c r="A229" s="90"/>
      <c r="B229" s="90"/>
      <c r="C229" s="90"/>
      <c r="D229" s="90"/>
      <c r="E229" s="90"/>
      <c r="F229" s="90"/>
      <c r="G229" s="90"/>
      <c r="H229" s="90"/>
      <c r="I229" s="90"/>
      <c r="J229" s="90"/>
    </row>
    <row r="230" spans="1:10" ht="15">
      <c r="A230" s="90"/>
      <c r="B230" s="90"/>
      <c r="C230" s="90"/>
      <c r="D230" s="90"/>
      <c r="E230" s="90"/>
      <c r="F230" s="90"/>
      <c r="G230" s="90"/>
      <c r="H230" s="90"/>
      <c r="I230" s="90"/>
      <c r="J230" s="90"/>
    </row>
    <row r="231" spans="1:10" ht="15">
      <c r="A231" s="90"/>
      <c r="B231" s="90"/>
      <c r="C231" s="90"/>
      <c r="D231" s="90"/>
      <c r="E231" s="90"/>
      <c r="F231" s="90"/>
      <c r="G231" s="90"/>
      <c r="H231" s="90"/>
      <c r="I231" s="90"/>
      <c r="J231" s="90"/>
    </row>
    <row r="232" spans="1:10" ht="15">
      <c r="A232" s="90"/>
      <c r="B232" s="90"/>
      <c r="C232" s="90"/>
      <c r="D232" s="90"/>
      <c r="E232" s="90"/>
      <c r="F232" s="90"/>
      <c r="G232" s="90"/>
      <c r="H232" s="90"/>
      <c r="I232" s="90"/>
      <c r="J232" s="90"/>
    </row>
    <row r="233" spans="1:10" ht="15">
      <c r="A233" s="90"/>
      <c r="B233" s="90"/>
      <c r="C233" s="90"/>
      <c r="D233" s="90"/>
      <c r="E233" s="90"/>
      <c r="F233" s="90"/>
      <c r="G233" s="90"/>
      <c r="H233" s="90"/>
      <c r="I233" s="90"/>
      <c r="J233" s="90"/>
    </row>
    <row r="234" spans="1:10" ht="15">
      <c r="A234" s="90"/>
      <c r="B234" s="90"/>
      <c r="C234" s="90"/>
      <c r="D234" s="90"/>
      <c r="E234" s="90"/>
      <c r="F234" s="90"/>
      <c r="G234" s="90"/>
      <c r="H234" s="90"/>
      <c r="I234" s="90"/>
      <c r="J234" s="90"/>
    </row>
    <row r="235" spans="1:10" ht="15">
      <c r="A235" s="90"/>
      <c r="B235" s="90"/>
      <c r="C235" s="90"/>
      <c r="D235" s="90"/>
      <c r="E235" s="90"/>
      <c r="F235" s="90"/>
      <c r="G235" s="90"/>
      <c r="H235" s="90"/>
      <c r="I235" s="90"/>
      <c r="J235" s="90"/>
    </row>
    <row r="236" spans="1:10" ht="15">
      <c r="A236" s="90"/>
      <c r="B236" s="90"/>
      <c r="C236" s="90"/>
      <c r="D236" s="90"/>
      <c r="E236" s="90"/>
      <c r="F236" s="90"/>
      <c r="G236" s="90"/>
      <c r="H236" s="90"/>
      <c r="I236" s="90"/>
      <c r="J236" s="90"/>
    </row>
    <row r="237" spans="1:10" ht="15">
      <c r="A237" s="90"/>
      <c r="B237" s="90"/>
      <c r="C237" s="90"/>
      <c r="D237" s="90"/>
      <c r="E237" s="90"/>
      <c r="F237" s="90"/>
      <c r="G237" s="90"/>
      <c r="H237" s="90"/>
      <c r="I237" s="90"/>
      <c r="J237" s="90"/>
    </row>
    <row r="238" spans="1:10" ht="15">
      <c r="A238" s="90"/>
      <c r="B238" s="90"/>
      <c r="C238" s="90"/>
      <c r="D238" s="90"/>
      <c r="E238" s="90"/>
      <c r="F238" s="90"/>
      <c r="G238" s="90"/>
      <c r="H238" s="90"/>
      <c r="I238" s="90"/>
      <c r="J238" s="90"/>
    </row>
    <row r="239" spans="1:10" ht="15">
      <c r="A239" s="90"/>
      <c r="B239" s="90"/>
      <c r="C239" s="90"/>
      <c r="D239" s="90"/>
      <c r="E239" s="90"/>
      <c r="F239" s="90"/>
      <c r="G239" s="90"/>
      <c r="H239" s="90"/>
      <c r="I239" s="90"/>
      <c r="J239" s="90"/>
    </row>
    <row r="240" spans="1:10" ht="15">
      <c r="A240" s="90"/>
      <c r="B240" s="90"/>
      <c r="C240" s="90"/>
      <c r="D240" s="90"/>
      <c r="E240" s="90"/>
      <c r="F240" s="90"/>
      <c r="G240" s="90"/>
      <c r="H240" s="90"/>
      <c r="I240" s="90"/>
      <c r="J240" s="90"/>
    </row>
    <row r="241" spans="1:10" ht="15">
      <c r="A241" s="90"/>
      <c r="B241" s="90"/>
      <c r="C241" s="90"/>
      <c r="D241" s="90"/>
      <c r="E241" s="90"/>
      <c r="F241" s="90"/>
      <c r="G241" s="90"/>
      <c r="H241" s="90"/>
      <c r="I241" s="90"/>
      <c r="J241" s="90"/>
    </row>
    <row r="242" spans="1:10" ht="15">
      <c r="A242" s="90"/>
      <c r="B242" s="90"/>
      <c r="C242" s="90"/>
      <c r="D242" s="90"/>
      <c r="E242" s="90"/>
      <c r="F242" s="90"/>
      <c r="G242" s="90"/>
      <c r="H242" s="90"/>
      <c r="I242" s="90"/>
      <c r="J242" s="90"/>
    </row>
    <row r="243" spans="1:10" ht="15">
      <c r="A243" s="90"/>
      <c r="B243" s="90"/>
      <c r="C243" s="90"/>
      <c r="D243" s="90"/>
      <c r="E243" s="90"/>
      <c r="F243" s="90"/>
      <c r="G243" s="90"/>
      <c r="H243" s="90"/>
      <c r="I243" s="90"/>
      <c r="J243" s="90"/>
    </row>
    <row r="244" spans="1:10" ht="15">
      <c r="A244" s="90"/>
      <c r="B244" s="90"/>
      <c r="C244" s="90"/>
      <c r="D244" s="90"/>
      <c r="E244" s="90"/>
      <c r="F244" s="90"/>
      <c r="G244" s="90"/>
      <c r="H244" s="90"/>
      <c r="I244" s="90"/>
      <c r="J244" s="90"/>
    </row>
    <row r="245" spans="1:10" ht="15">
      <c r="A245" s="90"/>
      <c r="B245" s="90"/>
      <c r="C245" s="90"/>
      <c r="D245" s="90"/>
      <c r="E245" s="90"/>
      <c r="F245" s="90"/>
      <c r="G245" s="90"/>
      <c r="H245" s="90"/>
      <c r="I245" s="90"/>
      <c r="J245" s="90"/>
    </row>
    <row r="246" spans="1:10" ht="15">
      <c r="A246" s="90"/>
      <c r="B246" s="90"/>
      <c r="C246" s="90"/>
      <c r="D246" s="90"/>
      <c r="E246" s="90"/>
      <c r="F246" s="90"/>
      <c r="G246" s="90"/>
      <c r="H246" s="90"/>
      <c r="I246" s="90"/>
      <c r="J246" s="90"/>
    </row>
    <row r="247" spans="1:10" ht="15">
      <c r="A247" s="90"/>
      <c r="B247" s="90"/>
      <c r="C247" s="90"/>
      <c r="D247" s="90"/>
      <c r="E247" s="90"/>
      <c r="F247" s="90"/>
      <c r="G247" s="90"/>
      <c r="H247" s="90"/>
      <c r="I247" s="90"/>
      <c r="J247" s="90"/>
    </row>
    <row r="248" spans="1:10" ht="15">
      <c r="A248" s="90"/>
      <c r="B248" s="90"/>
      <c r="C248" s="90"/>
      <c r="D248" s="90"/>
      <c r="E248" s="90"/>
      <c r="F248" s="90"/>
      <c r="G248" s="90"/>
      <c r="H248" s="90"/>
      <c r="I248" s="90"/>
      <c r="J248" s="90"/>
    </row>
    <row r="249" spans="1:10" ht="15">
      <c r="A249" s="90"/>
      <c r="B249" s="90"/>
      <c r="C249" s="90"/>
      <c r="D249" s="90"/>
      <c r="E249" s="90"/>
      <c r="F249" s="90"/>
      <c r="G249" s="90"/>
      <c r="H249" s="90"/>
      <c r="I249" s="90"/>
      <c r="J249" s="90"/>
    </row>
    <row r="250" spans="1:10" ht="15">
      <c r="A250" s="90"/>
      <c r="B250" s="90"/>
      <c r="C250" s="90"/>
      <c r="D250" s="90"/>
      <c r="E250" s="90"/>
      <c r="F250" s="90"/>
      <c r="G250" s="90"/>
      <c r="H250" s="90"/>
      <c r="I250" s="90"/>
      <c r="J250" s="90"/>
    </row>
    <row r="251" spans="1:10" ht="15">
      <c r="A251" s="90"/>
      <c r="B251" s="90"/>
      <c r="C251" s="90"/>
      <c r="D251" s="90"/>
      <c r="E251" s="90"/>
      <c r="F251" s="90"/>
      <c r="G251" s="90"/>
      <c r="H251" s="90"/>
      <c r="I251" s="90"/>
      <c r="J251" s="90"/>
    </row>
    <row r="252" spans="1:10" ht="15">
      <c r="A252" s="90"/>
      <c r="B252" s="90"/>
      <c r="C252" s="90"/>
      <c r="D252" s="90"/>
      <c r="E252" s="90"/>
      <c r="F252" s="90"/>
      <c r="G252" s="90"/>
      <c r="H252" s="90"/>
      <c r="I252" s="90"/>
      <c r="J252" s="90"/>
    </row>
    <row r="253" spans="1:10" ht="15">
      <c r="A253" s="90"/>
      <c r="B253" s="90"/>
      <c r="C253" s="90"/>
      <c r="D253" s="90"/>
      <c r="E253" s="90"/>
      <c r="F253" s="90"/>
      <c r="G253" s="90"/>
      <c r="H253" s="90"/>
      <c r="I253" s="90"/>
      <c r="J253" s="90"/>
    </row>
    <row r="254" spans="1:10" ht="15">
      <c r="A254" s="90"/>
      <c r="B254" s="90"/>
      <c r="C254" s="90"/>
      <c r="D254" s="90"/>
      <c r="E254" s="90"/>
      <c r="F254" s="90"/>
      <c r="G254" s="90"/>
      <c r="H254" s="90"/>
      <c r="I254" s="90"/>
      <c r="J254" s="90"/>
    </row>
    <row r="255" spans="1:10" ht="15">
      <c r="A255" s="90"/>
      <c r="B255" s="90"/>
      <c r="C255" s="90"/>
      <c r="D255" s="90"/>
      <c r="E255" s="90"/>
      <c r="F255" s="90"/>
      <c r="G255" s="90"/>
      <c r="H255" s="90"/>
      <c r="I255" s="90"/>
      <c r="J255" s="90"/>
    </row>
    <row r="256" spans="1:10" ht="15">
      <c r="A256" s="90"/>
      <c r="B256" s="90"/>
      <c r="C256" s="90"/>
      <c r="D256" s="90"/>
      <c r="E256" s="90"/>
      <c r="F256" s="90"/>
      <c r="G256" s="90"/>
      <c r="H256" s="90"/>
      <c r="I256" s="90"/>
      <c r="J256" s="90"/>
    </row>
    <row r="257" spans="1:10" ht="15">
      <c r="A257" s="90"/>
      <c r="B257" s="90"/>
      <c r="C257" s="90"/>
      <c r="D257" s="90"/>
      <c r="E257" s="90"/>
      <c r="F257" s="90"/>
      <c r="G257" s="90"/>
      <c r="H257" s="90"/>
      <c r="I257" s="90"/>
      <c r="J257" s="90"/>
    </row>
    <row r="258" spans="1:10" ht="15">
      <c r="A258" s="90"/>
      <c r="B258" s="90"/>
      <c r="C258" s="90"/>
      <c r="D258" s="90"/>
      <c r="E258" s="90"/>
      <c r="F258" s="90"/>
      <c r="G258" s="90"/>
      <c r="H258" s="90"/>
      <c r="I258" s="90"/>
      <c r="J258" s="90"/>
    </row>
    <row r="259" spans="1:10" ht="15">
      <c r="A259" s="90"/>
      <c r="B259" s="90"/>
      <c r="C259" s="90"/>
      <c r="D259" s="90"/>
      <c r="E259" s="90"/>
      <c r="F259" s="90"/>
      <c r="G259" s="90"/>
      <c r="H259" s="90"/>
      <c r="I259" s="90"/>
      <c r="J259" s="90"/>
    </row>
    <row r="260" spans="1:10" ht="15">
      <c r="A260" s="90"/>
      <c r="B260" s="90"/>
      <c r="C260" s="90"/>
      <c r="D260" s="90"/>
      <c r="E260" s="90"/>
      <c r="F260" s="90"/>
      <c r="G260" s="90"/>
      <c r="H260" s="90"/>
      <c r="I260" s="90"/>
      <c r="J260" s="90"/>
    </row>
    <row r="261" spans="1:10" ht="15">
      <c r="A261" s="90"/>
      <c r="B261" s="90"/>
      <c r="C261" s="90"/>
      <c r="D261" s="90"/>
      <c r="E261" s="90"/>
      <c r="F261" s="90"/>
      <c r="G261" s="90"/>
      <c r="H261" s="90"/>
      <c r="I261" s="90"/>
      <c r="J261" s="90"/>
    </row>
    <row r="262" spans="1:10" ht="15">
      <c r="A262" s="90"/>
      <c r="B262" s="90"/>
      <c r="C262" s="90"/>
      <c r="D262" s="90"/>
      <c r="E262" s="90"/>
      <c r="F262" s="90"/>
      <c r="G262" s="90"/>
      <c r="H262" s="90"/>
      <c r="I262" s="90"/>
      <c r="J262" s="90"/>
    </row>
    <row r="263" spans="1:10" ht="15">
      <c r="A263" s="90"/>
      <c r="B263" s="90"/>
      <c r="C263" s="90"/>
      <c r="D263" s="90"/>
      <c r="E263" s="90"/>
      <c r="F263" s="90"/>
      <c r="G263" s="90"/>
      <c r="H263" s="90"/>
      <c r="I263" s="90"/>
      <c r="J263" s="90"/>
    </row>
    <row r="264" spans="1:10" ht="15">
      <c r="A264" s="90"/>
      <c r="B264" s="90"/>
      <c r="C264" s="90"/>
      <c r="D264" s="90"/>
      <c r="E264" s="90"/>
      <c r="F264" s="90"/>
      <c r="G264" s="90"/>
      <c r="H264" s="90"/>
      <c r="I264" s="90"/>
      <c r="J264" s="90"/>
    </row>
    <row r="265" spans="1:10" ht="15">
      <c r="A265" s="90"/>
      <c r="B265" s="90"/>
      <c r="C265" s="90"/>
      <c r="D265" s="90"/>
      <c r="E265" s="90"/>
      <c r="F265" s="90"/>
      <c r="G265" s="90"/>
      <c r="H265" s="90"/>
      <c r="I265" s="90"/>
      <c r="J265" s="90"/>
    </row>
    <row r="266" spans="1:10" ht="15">
      <c r="A266" s="90"/>
      <c r="B266" s="90"/>
      <c r="C266" s="90"/>
      <c r="D266" s="90"/>
      <c r="E266" s="90"/>
      <c r="F266" s="90"/>
      <c r="G266" s="90"/>
      <c r="H266" s="90"/>
      <c r="I266" s="90"/>
      <c r="J266" s="90"/>
    </row>
    <row r="267" spans="1:10" ht="15">
      <c r="A267" s="90"/>
      <c r="B267" s="90"/>
      <c r="C267" s="90"/>
      <c r="D267" s="90"/>
      <c r="E267" s="90"/>
      <c r="F267" s="90"/>
      <c r="G267" s="90"/>
      <c r="H267" s="90"/>
      <c r="I267" s="90"/>
      <c r="J267" s="90"/>
    </row>
    <row r="268" spans="1:10" ht="15">
      <c r="A268" s="90"/>
      <c r="B268" s="90"/>
      <c r="C268" s="90"/>
      <c r="D268" s="90"/>
      <c r="E268" s="90"/>
      <c r="F268" s="90"/>
      <c r="G268" s="90"/>
      <c r="H268" s="90"/>
      <c r="I268" s="90"/>
      <c r="J268" s="90"/>
    </row>
    <row r="269" spans="1:10" ht="15">
      <c r="A269" s="90"/>
      <c r="B269" s="90"/>
      <c r="C269" s="90"/>
      <c r="D269" s="90"/>
      <c r="E269" s="90"/>
      <c r="F269" s="90"/>
      <c r="G269" s="90"/>
      <c r="H269" s="90"/>
      <c r="I269" s="90"/>
      <c r="J269" s="90"/>
    </row>
    <row r="270" spans="1:10" ht="15">
      <c r="A270" s="90"/>
      <c r="B270" s="90"/>
      <c r="C270" s="90"/>
      <c r="D270" s="90"/>
      <c r="E270" s="90"/>
      <c r="F270" s="90"/>
      <c r="G270" s="90"/>
      <c r="H270" s="90"/>
      <c r="I270" s="90"/>
      <c r="J270" s="90"/>
    </row>
    <row r="271" spans="1:10" ht="15">
      <c r="A271" s="90"/>
      <c r="B271" s="90"/>
      <c r="C271" s="90"/>
      <c r="D271" s="90"/>
      <c r="E271" s="90"/>
      <c r="F271" s="90"/>
      <c r="G271" s="90"/>
      <c r="H271" s="90"/>
      <c r="I271" s="90"/>
      <c r="J271" s="90"/>
    </row>
    <row r="272" spans="1:10" ht="15">
      <c r="A272" s="90"/>
      <c r="B272" s="90"/>
      <c r="C272" s="90"/>
      <c r="D272" s="90"/>
      <c r="E272" s="90"/>
      <c r="F272" s="90"/>
      <c r="G272" s="90"/>
      <c r="H272" s="90"/>
      <c r="I272" s="90"/>
      <c r="J272" s="90"/>
    </row>
    <row r="273" spans="1:10" ht="15">
      <c r="A273" s="90"/>
      <c r="B273" s="90"/>
      <c r="C273" s="90"/>
      <c r="D273" s="90"/>
      <c r="E273" s="90"/>
      <c r="F273" s="90"/>
      <c r="G273" s="90"/>
      <c r="H273" s="90"/>
      <c r="I273" s="90"/>
      <c r="J273" s="90"/>
    </row>
    <row r="274" spans="1:10" ht="15">
      <c r="A274" s="90"/>
      <c r="B274" s="90"/>
      <c r="C274" s="90"/>
      <c r="D274" s="90"/>
      <c r="E274" s="90"/>
      <c r="F274" s="90"/>
      <c r="G274" s="90"/>
      <c r="H274" s="90"/>
      <c r="I274" s="90"/>
      <c r="J274" s="90"/>
    </row>
    <row r="275" spans="1:10" ht="15">
      <c r="A275" s="90"/>
      <c r="B275" s="90"/>
      <c r="C275" s="90"/>
      <c r="D275" s="90"/>
      <c r="E275" s="90"/>
      <c r="F275" s="90"/>
      <c r="G275" s="90"/>
      <c r="H275" s="90"/>
      <c r="I275" s="90"/>
      <c r="J275" s="90"/>
    </row>
    <row r="276" spans="1:10" ht="15">
      <c r="A276" s="90"/>
      <c r="B276" s="90"/>
      <c r="C276" s="90"/>
      <c r="D276" s="90"/>
      <c r="E276" s="90"/>
      <c r="F276" s="90"/>
      <c r="G276" s="90"/>
      <c r="H276" s="90"/>
      <c r="I276" s="90"/>
      <c r="J276" s="90"/>
    </row>
    <row r="277" spans="1:10" ht="15">
      <c r="A277" s="90"/>
      <c r="B277" s="90"/>
      <c r="C277" s="90"/>
      <c r="D277" s="90"/>
      <c r="E277" s="90"/>
      <c r="F277" s="90"/>
      <c r="G277" s="90"/>
      <c r="H277" s="90"/>
      <c r="I277" s="90"/>
      <c r="J277" s="90"/>
    </row>
    <row r="278" spans="1:10" ht="15">
      <c r="A278" s="90"/>
      <c r="B278" s="90"/>
      <c r="C278" s="90"/>
      <c r="D278" s="90"/>
      <c r="E278" s="90"/>
      <c r="F278" s="90"/>
      <c r="G278" s="90"/>
      <c r="H278" s="90"/>
      <c r="I278" s="90"/>
      <c r="J278" s="90"/>
    </row>
    <row r="279" spans="1:10" ht="15">
      <c r="A279" s="90"/>
      <c r="B279" s="90"/>
      <c r="C279" s="90"/>
      <c r="D279" s="90"/>
      <c r="E279" s="90"/>
      <c r="F279" s="90"/>
      <c r="G279" s="90"/>
      <c r="H279" s="90"/>
      <c r="I279" s="90"/>
      <c r="J279" s="90"/>
    </row>
    <row r="280" spans="1:10" ht="15">
      <c r="A280" s="90"/>
      <c r="B280" s="90"/>
      <c r="C280" s="90"/>
      <c r="D280" s="90"/>
      <c r="E280" s="90"/>
      <c r="F280" s="90"/>
      <c r="G280" s="90"/>
      <c r="H280" s="90"/>
      <c r="I280" s="90"/>
      <c r="J280" s="90"/>
    </row>
    <row r="281" spans="1:10" ht="15">
      <c r="A281" s="90"/>
      <c r="B281" s="90"/>
      <c r="C281" s="90"/>
      <c r="D281" s="90"/>
      <c r="E281" s="90"/>
      <c r="F281" s="90"/>
      <c r="G281" s="90"/>
      <c r="H281" s="90"/>
      <c r="I281" s="90"/>
      <c r="J281" s="90"/>
    </row>
    <row r="282" spans="1:10" ht="15">
      <c r="A282" s="90"/>
      <c r="B282" s="90"/>
      <c r="C282" s="90"/>
      <c r="D282" s="90"/>
      <c r="E282" s="90"/>
      <c r="F282" s="90"/>
      <c r="G282" s="90"/>
      <c r="H282" s="90"/>
      <c r="I282" s="90"/>
      <c r="J282" s="90"/>
    </row>
    <row r="283" spans="1:10" ht="15">
      <c r="A283" s="90"/>
      <c r="B283" s="90"/>
      <c r="C283" s="90"/>
      <c r="D283" s="90"/>
      <c r="E283" s="90"/>
      <c r="F283" s="90"/>
      <c r="G283" s="90"/>
      <c r="H283" s="90"/>
      <c r="I283" s="90"/>
      <c r="J283" s="90"/>
    </row>
    <row r="284" spans="1:10" ht="15">
      <c r="A284" s="90"/>
      <c r="B284" s="90"/>
      <c r="C284" s="90"/>
      <c r="D284" s="90"/>
      <c r="E284" s="90"/>
      <c r="F284" s="90"/>
      <c r="G284" s="90"/>
      <c r="H284" s="90"/>
      <c r="I284" s="90"/>
      <c r="J284" s="90"/>
    </row>
    <row r="285" spans="1:10" ht="15">
      <c r="A285" s="90"/>
      <c r="B285" s="90"/>
      <c r="C285" s="90"/>
      <c r="D285" s="90"/>
      <c r="E285" s="90"/>
      <c r="F285" s="90"/>
      <c r="G285" s="90"/>
      <c r="H285" s="90"/>
      <c r="I285" s="90"/>
      <c r="J285" s="90"/>
    </row>
    <row r="286" spans="1:10" ht="15">
      <c r="A286" s="90"/>
      <c r="B286" s="90"/>
      <c r="C286" s="90"/>
      <c r="D286" s="90"/>
      <c r="E286" s="90"/>
      <c r="F286" s="90"/>
      <c r="G286" s="90"/>
      <c r="H286" s="90"/>
      <c r="I286" s="90"/>
      <c r="J286" s="90"/>
    </row>
    <row r="287" spans="1:10" ht="15">
      <c r="A287" s="90"/>
      <c r="B287" s="90"/>
      <c r="C287" s="90"/>
      <c r="D287" s="90"/>
      <c r="E287" s="90"/>
      <c r="F287" s="90"/>
      <c r="G287" s="90"/>
      <c r="H287" s="90"/>
      <c r="I287" s="90"/>
      <c r="J287" s="90"/>
    </row>
    <row r="288" spans="1:10" ht="15">
      <c r="A288" s="90"/>
      <c r="B288" s="90"/>
      <c r="C288" s="90"/>
      <c r="D288" s="90"/>
      <c r="E288" s="90"/>
      <c r="F288" s="90"/>
      <c r="G288" s="90"/>
      <c r="H288" s="90"/>
      <c r="I288" s="90"/>
      <c r="J288" s="90"/>
    </row>
    <row r="289" spans="1:10" ht="15">
      <c r="A289" s="90"/>
      <c r="B289" s="90"/>
      <c r="C289" s="90"/>
      <c r="D289" s="90"/>
      <c r="E289" s="90"/>
      <c r="F289" s="90"/>
      <c r="G289" s="90"/>
      <c r="H289" s="90"/>
      <c r="I289" s="90"/>
      <c r="J289" s="90"/>
    </row>
    <row r="290" spans="1:10" ht="15">
      <c r="A290" s="90"/>
      <c r="B290" s="90"/>
      <c r="C290" s="90"/>
      <c r="D290" s="90"/>
      <c r="E290" s="90"/>
      <c r="F290" s="90"/>
      <c r="G290" s="90"/>
      <c r="H290" s="90"/>
      <c r="I290" s="90"/>
      <c r="J290" s="90"/>
    </row>
    <row r="291" spans="1:10" ht="15">
      <c r="A291" s="90"/>
      <c r="B291" s="90"/>
      <c r="C291" s="90"/>
      <c r="D291" s="90"/>
      <c r="E291" s="90"/>
      <c r="F291" s="90"/>
      <c r="G291" s="90"/>
      <c r="H291" s="90"/>
      <c r="I291" s="90"/>
      <c r="J291" s="90"/>
    </row>
    <row r="292" spans="1:10" ht="15">
      <c r="A292" s="90"/>
      <c r="B292" s="90"/>
      <c r="C292" s="90"/>
      <c r="D292" s="90"/>
      <c r="E292" s="90"/>
      <c r="F292" s="90"/>
      <c r="G292" s="90"/>
      <c r="H292" s="90"/>
      <c r="I292" s="90"/>
      <c r="J292" s="90"/>
    </row>
    <row r="293" spans="1:10" ht="15">
      <c r="A293" s="90"/>
      <c r="B293" s="90"/>
      <c r="C293" s="90"/>
      <c r="D293" s="90"/>
      <c r="E293" s="90"/>
      <c r="F293" s="90"/>
      <c r="G293" s="90"/>
      <c r="H293" s="90"/>
      <c r="I293" s="90"/>
      <c r="J293" s="90"/>
    </row>
    <row r="294" spans="1:10" ht="15">
      <c r="A294" s="90"/>
      <c r="B294" s="90"/>
      <c r="C294" s="90"/>
      <c r="D294" s="90"/>
      <c r="E294" s="90"/>
      <c r="F294" s="90"/>
      <c r="G294" s="90"/>
      <c r="H294" s="90"/>
      <c r="I294" s="90"/>
      <c r="J294" s="90"/>
    </row>
    <row r="295" spans="1:10" ht="15">
      <c r="A295" s="90"/>
      <c r="B295" s="90"/>
      <c r="C295" s="90"/>
      <c r="D295" s="90"/>
      <c r="E295" s="90"/>
      <c r="F295" s="90"/>
      <c r="G295" s="90"/>
      <c r="H295" s="90"/>
      <c r="I295" s="90"/>
      <c r="J295" s="90"/>
    </row>
    <row r="296" spans="1:10" ht="15">
      <c r="A296" s="90"/>
      <c r="B296" s="90"/>
      <c r="C296" s="90"/>
      <c r="D296" s="90"/>
      <c r="E296" s="90"/>
      <c r="F296" s="90"/>
      <c r="G296" s="90"/>
      <c r="H296" s="90"/>
      <c r="I296" s="90"/>
      <c r="J296" s="90"/>
    </row>
    <row r="297" spans="1:10" ht="15">
      <c r="A297" s="90"/>
      <c r="B297" s="90"/>
      <c r="C297" s="90"/>
      <c r="D297" s="90"/>
      <c r="E297" s="90"/>
      <c r="F297" s="90"/>
      <c r="G297" s="90"/>
      <c r="H297" s="90"/>
      <c r="I297" s="90"/>
      <c r="J297" s="90"/>
    </row>
    <row r="298" spans="1:10" ht="15">
      <c r="A298" s="90"/>
      <c r="B298" s="90"/>
      <c r="C298" s="90"/>
      <c r="D298" s="90"/>
      <c r="E298" s="90"/>
      <c r="F298" s="90"/>
      <c r="G298" s="90"/>
      <c r="H298" s="90"/>
      <c r="I298" s="90"/>
      <c r="J298" s="90"/>
    </row>
    <row r="299" spans="1:10" ht="15">
      <c r="A299" s="90"/>
      <c r="B299" s="90"/>
      <c r="C299" s="90"/>
      <c r="D299" s="90"/>
      <c r="E299" s="90"/>
      <c r="F299" s="90"/>
      <c r="G299" s="90"/>
      <c r="H299" s="90"/>
      <c r="I299" s="90"/>
      <c r="J299" s="90"/>
    </row>
    <row r="300" spans="1:10" ht="15">
      <c r="A300" s="90"/>
      <c r="B300" s="90"/>
      <c r="C300" s="90"/>
      <c r="D300" s="90"/>
      <c r="E300" s="90"/>
      <c r="F300" s="90"/>
      <c r="G300" s="90"/>
      <c r="H300" s="90"/>
      <c r="I300" s="90"/>
      <c r="J300" s="90"/>
    </row>
    <row r="301" spans="1:10" ht="15">
      <c r="A301" s="90"/>
      <c r="B301" s="90"/>
      <c r="C301" s="90"/>
      <c r="D301" s="90"/>
      <c r="E301" s="90"/>
      <c r="F301" s="90"/>
      <c r="G301" s="90"/>
      <c r="H301" s="90"/>
      <c r="I301" s="90"/>
      <c r="J301" s="90"/>
    </row>
    <row r="302" spans="1:10" ht="15">
      <c r="A302" s="90"/>
      <c r="B302" s="90"/>
      <c r="C302" s="90"/>
      <c r="D302" s="90"/>
      <c r="E302" s="90"/>
      <c r="F302" s="90"/>
      <c r="G302" s="90"/>
      <c r="H302" s="90"/>
      <c r="I302" s="90"/>
      <c r="J302" s="90"/>
    </row>
    <row r="303" spans="1:10" ht="15">
      <c r="A303" s="90"/>
      <c r="B303" s="90"/>
      <c r="C303" s="90"/>
      <c r="D303" s="90"/>
      <c r="E303" s="90"/>
      <c r="F303" s="90"/>
      <c r="G303" s="90"/>
      <c r="H303" s="90"/>
      <c r="I303" s="90"/>
      <c r="J303" s="90"/>
    </row>
    <row r="304" spans="1:10" ht="15">
      <c r="A304" s="90"/>
      <c r="B304" s="90"/>
      <c r="C304" s="90"/>
      <c r="D304" s="90"/>
      <c r="E304" s="90"/>
      <c r="F304" s="90"/>
      <c r="G304" s="90"/>
      <c r="H304" s="90"/>
      <c r="I304" s="90"/>
      <c r="J304" s="90"/>
    </row>
    <row r="305" spans="1:10" ht="15">
      <c r="A305" s="90"/>
      <c r="B305" s="90"/>
      <c r="C305" s="90"/>
      <c r="D305" s="90"/>
      <c r="E305" s="90"/>
      <c r="F305" s="90"/>
      <c r="G305" s="90"/>
      <c r="H305" s="90"/>
      <c r="I305" s="90"/>
      <c r="J305" s="90"/>
    </row>
    <row r="306" spans="1:10" ht="15">
      <c r="A306" s="90"/>
      <c r="B306" s="90"/>
      <c r="C306" s="90"/>
      <c r="D306" s="90"/>
      <c r="E306" s="90"/>
      <c r="F306" s="90"/>
      <c r="G306" s="90"/>
      <c r="H306" s="90"/>
      <c r="I306" s="90"/>
      <c r="J306" s="90"/>
    </row>
    <row r="307" spans="1:10" ht="15">
      <c r="A307" s="90"/>
      <c r="B307" s="90"/>
      <c r="C307" s="90"/>
      <c r="D307" s="90"/>
      <c r="E307" s="90"/>
      <c r="F307" s="90"/>
      <c r="G307" s="90"/>
      <c r="H307" s="90"/>
      <c r="I307" s="90"/>
      <c r="J307" s="90"/>
    </row>
    <row r="308" spans="1:10" ht="15">
      <c r="A308" s="90"/>
      <c r="B308" s="90"/>
      <c r="C308" s="90"/>
      <c r="D308" s="90"/>
      <c r="E308" s="90"/>
      <c r="F308" s="90"/>
      <c r="G308" s="90"/>
      <c r="H308" s="90"/>
      <c r="I308" s="90"/>
      <c r="J308" s="90"/>
    </row>
    <row r="309" spans="1:10" ht="15">
      <c r="A309" s="90"/>
      <c r="B309" s="90"/>
      <c r="C309" s="90"/>
      <c r="D309" s="90"/>
      <c r="E309" s="90"/>
      <c r="F309" s="90"/>
      <c r="G309" s="90"/>
      <c r="H309" s="90"/>
      <c r="I309" s="90"/>
      <c r="J309" s="90"/>
    </row>
    <row r="310" spans="1:10" ht="15">
      <c r="A310" s="90"/>
      <c r="B310" s="90"/>
      <c r="C310" s="90"/>
      <c r="D310" s="90"/>
      <c r="E310" s="90"/>
      <c r="F310" s="90"/>
      <c r="G310" s="90"/>
      <c r="H310" s="90"/>
      <c r="I310" s="90"/>
      <c r="J310" s="90"/>
    </row>
    <row r="311" spans="1:10" ht="15">
      <c r="A311" s="90"/>
      <c r="B311" s="90"/>
      <c r="C311" s="90"/>
      <c r="D311" s="90"/>
      <c r="E311" s="90"/>
      <c r="F311" s="90"/>
      <c r="G311" s="90"/>
      <c r="H311" s="90"/>
      <c r="I311" s="90"/>
      <c r="J311" s="90"/>
    </row>
    <row r="312" spans="1:10" ht="15">
      <c r="A312" s="90"/>
      <c r="B312" s="90"/>
      <c r="C312" s="90"/>
      <c r="D312" s="90"/>
      <c r="E312" s="90"/>
      <c r="F312" s="90"/>
      <c r="G312" s="90"/>
      <c r="H312" s="90"/>
      <c r="I312" s="90"/>
      <c r="J312" s="90"/>
    </row>
    <row r="313" spans="1:10" ht="15">
      <c r="A313" s="90"/>
      <c r="B313" s="90"/>
      <c r="C313" s="90"/>
      <c r="D313" s="90"/>
      <c r="E313" s="90"/>
      <c r="F313" s="90"/>
      <c r="G313" s="90"/>
      <c r="H313" s="90"/>
      <c r="I313" s="90"/>
      <c r="J313" s="90"/>
    </row>
    <row r="314" spans="1:10" ht="15">
      <c r="A314" s="90"/>
      <c r="B314" s="90"/>
      <c r="C314" s="90"/>
      <c r="D314" s="90"/>
      <c r="E314" s="90"/>
      <c r="F314" s="90"/>
      <c r="G314" s="90"/>
      <c r="H314" s="90"/>
      <c r="I314" s="90"/>
      <c r="J314" s="90"/>
    </row>
    <row r="315" spans="1:10" ht="15">
      <c r="A315" s="90"/>
      <c r="B315" s="90"/>
      <c r="C315" s="90"/>
      <c r="D315" s="90"/>
      <c r="E315" s="90"/>
      <c r="F315" s="90"/>
      <c r="G315" s="90"/>
      <c r="H315" s="90"/>
      <c r="I315" s="90"/>
      <c r="J315" s="90"/>
    </row>
    <row r="316" spans="1:10" ht="15">
      <c r="A316" s="90"/>
      <c r="B316" s="90"/>
      <c r="C316" s="90"/>
      <c r="D316" s="90"/>
      <c r="E316" s="90"/>
      <c r="F316" s="90"/>
      <c r="G316" s="90"/>
      <c r="H316" s="90"/>
      <c r="I316" s="90"/>
      <c r="J316" s="90"/>
    </row>
    <row r="317" spans="1:10" ht="15">
      <c r="A317" s="90"/>
      <c r="B317" s="90"/>
      <c r="C317" s="90"/>
      <c r="D317" s="90"/>
      <c r="E317" s="90"/>
      <c r="F317" s="90"/>
      <c r="G317" s="90"/>
      <c r="H317" s="90"/>
      <c r="I317" s="90"/>
      <c r="J317" s="9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8"/>
  <headerFooter alignWithMargins="0">
    <oddHeader>&amp;LZP 4677-738/97&amp;C&amp;"TimesE,kurzíva"Ing. Ivan Krejsa&amp;R&amp;"TimesE,kurzíva"Příloha č.8</oddHeader>
    <oddFooter>&amp;C &amp;D</oddFooter>
  </headerFooter>
  <legacyDrawing r:id="rId7"/>
  <oleObjects>
    <oleObject progId="AmiProDocument" shapeId="125022" r:id="rId1"/>
    <oleObject progId="AmiProDocument" shapeId="133487" r:id="rId2"/>
    <oleObject progId="AmiProDocument" shapeId="176407" r:id="rId3"/>
    <oleObject progId="AmiProDocument" shapeId="176410" r:id="rId4"/>
    <oleObject progId="AmiProDocument" shapeId="195547" r:id="rId5"/>
    <oleObject progId="AmiProDocument" shapeId="195550" r:id="rId6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89" customWidth="1"/>
  </cols>
  <sheetData>
    <row r="1" s="99" customFormat="1" ht="18.75">
      <c r="A1" s="103" t="s">
        <v>180</v>
      </c>
    </row>
    <row r="2" ht="27.75" customHeight="1"/>
    <row r="3" spans="1:9" s="100" customFormat="1" ht="18.75">
      <c r="A3"/>
      <c r="B3" s="100" t="s">
        <v>136</v>
      </c>
      <c r="C3" s="100" t="s">
        <v>156</v>
      </c>
      <c r="E3"/>
      <c r="F3" s="100" t="s">
        <v>60</v>
      </c>
      <c r="G3" s="102" t="s">
        <v>157</v>
      </c>
      <c r="I3" s="100">
        <v>4</v>
      </c>
    </row>
    <row r="4" spans="1:7" s="100" customFormat="1" ht="18.75">
      <c r="A4"/>
      <c r="G4" s="102"/>
    </row>
    <row r="5" spans="1:9" s="100" customFormat="1" ht="18.75">
      <c r="A5"/>
      <c r="B5"/>
      <c r="C5" s="100" t="s">
        <v>158</v>
      </c>
      <c r="E5"/>
      <c r="F5" s="100" t="s">
        <v>60</v>
      </c>
      <c r="G5" s="102" t="s">
        <v>139</v>
      </c>
      <c r="I5" s="100">
        <v>10</v>
      </c>
    </row>
    <row r="6" spans="1:7" s="100" customFormat="1" ht="18.75">
      <c r="A6"/>
      <c r="G6" s="102"/>
    </row>
    <row r="7" spans="1:7" s="100" customFormat="1" ht="18.75">
      <c r="A7"/>
      <c r="G7" s="102"/>
    </row>
    <row r="8" spans="1:7" s="100" customFormat="1" ht="19.5">
      <c r="A8"/>
      <c r="C8" s="104" t="s">
        <v>159</v>
      </c>
      <c r="G8" s="102"/>
    </row>
    <row r="9" spans="1:7" s="100" customFormat="1" ht="18.75">
      <c r="A9"/>
      <c r="G9" s="102"/>
    </row>
    <row r="10" spans="1:7" s="100" customFormat="1" ht="19.5">
      <c r="A10"/>
      <c r="E10" s="99" t="s">
        <v>160</v>
      </c>
      <c r="F10" s="101">
        <f>SQRT(0.1*I3*I3*I3*I3+37*I3*I5)-0.33*I3*I3</f>
        <v>33.52206180088888</v>
      </c>
      <c r="G10" s="102" t="s">
        <v>9</v>
      </c>
    </row>
    <row r="11" s="100" customFormat="1" ht="18.75"/>
    <row r="12" s="100" customFormat="1" ht="18.75"/>
    <row r="13" spans="1:9" s="100" customFormat="1" ht="18.75">
      <c r="A13"/>
      <c r="B13" s="100" t="s">
        <v>140</v>
      </c>
      <c r="C13" s="100" t="s">
        <v>156</v>
      </c>
      <c r="E13"/>
      <c r="F13" s="100" t="s">
        <v>60</v>
      </c>
      <c r="G13" s="102" t="s">
        <v>157</v>
      </c>
      <c r="I13" s="100">
        <v>4.5</v>
      </c>
    </row>
    <row r="14" spans="1:7" s="100" customFormat="1" ht="18.75">
      <c r="A14"/>
      <c r="G14" s="102"/>
    </row>
    <row r="15" spans="1:9" s="100" customFormat="1" ht="18.75">
      <c r="A15"/>
      <c r="B15"/>
      <c r="C15" s="100" t="s">
        <v>158</v>
      </c>
      <c r="E15"/>
      <c r="F15" s="100" t="s">
        <v>60</v>
      </c>
      <c r="G15" s="102" t="s">
        <v>139</v>
      </c>
      <c r="I15" s="100">
        <v>10</v>
      </c>
    </row>
    <row r="16" spans="1:7" s="100" customFormat="1" ht="18.75">
      <c r="A16"/>
      <c r="G16" s="102"/>
    </row>
    <row r="17" spans="1:7" s="100" customFormat="1" ht="18.75">
      <c r="A17"/>
      <c r="G17" s="102"/>
    </row>
    <row r="18" spans="1:7" s="100" customFormat="1" ht="19.5">
      <c r="A18"/>
      <c r="C18" s="104" t="s">
        <v>159</v>
      </c>
      <c r="G18" s="102"/>
    </row>
    <row r="19" spans="1:7" s="100" customFormat="1" ht="18.75">
      <c r="A19"/>
      <c r="G19" s="102"/>
    </row>
    <row r="20" spans="1:7" s="100" customFormat="1" ht="19.5">
      <c r="A20"/>
      <c r="E20" s="99" t="s">
        <v>160</v>
      </c>
      <c r="F20" s="101">
        <f>SQRT(0.1*I13*I13*I13*I13+37*I13*I15)-0.33*I13*I13</f>
        <v>34.621328515042045</v>
      </c>
      <c r="G20" s="102" t="s">
        <v>9</v>
      </c>
    </row>
    <row r="21" s="100" customFormat="1" ht="18.75"/>
    <row r="22" s="100" customFormat="1" ht="18.75"/>
    <row r="23" spans="1:9" s="100" customFormat="1" ht="18.75">
      <c r="A23"/>
      <c r="B23" s="100" t="s">
        <v>155</v>
      </c>
      <c r="C23" s="100" t="s">
        <v>156</v>
      </c>
      <c r="E23"/>
      <c r="F23" s="100" t="s">
        <v>60</v>
      </c>
      <c r="G23" s="102" t="s">
        <v>157</v>
      </c>
      <c r="I23" s="100">
        <v>5</v>
      </c>
    </row>
    <row r="24" spans="1:7" s="100" customFormat="1" ht="18.75">
      <c r="A24"/>
      <c r="G24" s="102"/>
    </row>
    <row r="25" spans="1:9" s="100" customFormat="1" ht="18.75">
      <c r="A25"/>
      <c r="B25"/>
      <c r="C25" s="100" t="s">
        <v>158</v>
      </c>
      <c r="E25"/>
      <c r="F25" s="100" t="s">
        <v>60</v>
      </c>
      <c r="G25" s="102" t="s">
        <v>139</v>
      </c>
      <c r="I25" s="100">
        <v>10</v>
      </c>
    </row>
    <row r="26" spans="1:7" s="100" customFormat="1" ht="18.75">
      <c r="A26"/>
      <c r="G26" s="102"/>
    </row>
    <row r="27" spans="1:7" s="100" customFormat="1" ht="18.75">
      <c r="A27"/>
      <c r="G27" s="102"/>
    </row>
    <row r="28" spans="1:7" s="100" customFormat="1" ht="19.5">
      <c r="A28"/>
      <c r="C28" s="104" t="s">
        <v>159</v>
      </c>
      <c r="G28" s="102"/>
    </row>
    <row r="29" spans="1:7" s="100" customFormat="1" ht="18.75">
      <c r="A29"/>
      <c r="G29" s="102"/>
    </row>
    <row r="30" spans="1:7" s="100" customFormat="1" ht="19.5">
      <c r="A30"/>
      <c r="E30" s="99" t="s">
        <v>160</v>
      </c>
      <c r="F30" s="101">
        <f>SQRT(0.1*I23*I23*I23*I23+37*I23*I25)-0.33*I23*I23</f>
        <v>35.48213921133976</v>
      </c>
      <c r="G30" s="102" t="s">
        <v>9</v>
      </c>
    </row>
    <row r="31" s="100" customFormat="1" ht="18.75"/>
    <row r="32" s="100" customFormat="1" ht="18.75"/>
    <row r="33" s="100" customFormat="1" ht="18.75"/>
    <row r="34" s="100" customFormat="1" ht="18.75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&amp;L&amp;"Times New Roman CE,tučné kurzíva"&amp;12ZP 4968-171/98&amp;R&amp;"Times New Roman CE,tučné kurzíva"&amp;12Příloha č. 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28"/>
  <sheetViews>
    <sheetView zoomScalePageLayoutView="0" workbookViewId="0" topLeftCell="B1">
      <selection activeCell="D1" sqref="D1"/>
    </sheetView>
  </sheetViews>
  <sheetFormatPr defaultColWidth="9.00390625" defaultRowHeight="12.75"/>
  <cols>
    <col min="1" max="1" width="2.375" style="0" customWidth="1"/>
    <col min="2" max="2" width="3.875" style="0" customWidth="1"/>
    <col min="7" max="7" width="9.625" style="0" customWidth="1"/>
  </cols>
  <sheetData>
    <row r="1" s="1" customFormat="1" ht="24.75" customHeight="1">
      <c r="D1" s="24" t="s">
        <v>179</v>
      </c>
    </row>
    <row r="2" s="1" customFormat="1" ht="12.75"/>
    <row r="3" spans="2:4" s="1" customFormat="1" ht="18.75" customHeight="1">
      <c r="B3" s="4" t="s">
        <v>162</v>
      </c>
      <c r="C3" s="25"/>
      <c r="D3" s="25"/>
    </row>
    <row r="4" s="1" customFormat="1" ht="12.75"/>
    <row r="5" spans="4:10" s="1" customFormat="1" ht="30.75" customHeight="1">
      <c r="D5" s="26"/>
      <c r="E5" s="26"/>
      <c r="H5"/>
      <c r="I5"/>
      <c r="J5"/>
    </row>
    <row r="6" s="1" customFormat="1" ht="12.75"/>
    <row r="7" s="1" customFormat="1" ht="13.5" thickBot="1"/>
    <row r="8" spans="3:7" s="1" customFormat="1" ht="19.5" customHeight="1">
      <c r="C8" s="27" t="s">
        <v>40</v>
      </c>
      <c r="D8" s="28" t="s">
        <v>30</v>
      </c>
      <c r="E8" s="28" t="s">
        <v>41</v>
      </c>
      <c r="F8" s="108" t="s">
        <v>42</v>
      </c>
      <c r="G8" s="29" t="s">
        <v>43</v>
      </c>
    </row>
    <row r="9" spans="3:7" s="1" customFormat="1" ht="13.5" thickBot="1">
      <c r="C9" s="30" t="s">
        <v>44</v>
      </c>
      <c r="D9" s="31" t="s">
        <v>45</v>
      </c>
      <c r="E9" s="31" t="s">
        <v>46</v>
      </c>
      <c r="F9" s="31" t="s">
        <v>47</v>
      </c>
      <c r="G9" s="109" t="s">
        <v>48</v>
      </c>
    </row>
    <row r="10" spans="3:7" s="1" customFormat="1" ht="15" customHeight="1">
      <c r="C10" s="32">
        <v>5.8</v>
      </c>
      <c r="D10" s="32">
        <v>1</v>
      </c>
      <c r="E10" s="34">
        <v>45</v>
      </c>
      <c r="F10" s="33">
        <f aca="true" t="shared" si="0" ref="F10:F15">-(C10*D10)+SQRT((POWER(C10,2)*POWER(D10,2))+(2*C10*E10))</f>
        <v>17.77201730866495</v>
      </c>
      <c r="G10" s="33">
        <f aca="true" t="shared" si="1" ref="G10:G15">F10*3.6</f>
        <v>63.97926231119382</v>
      </c>
    </row>
    <row r="11" spans="3:7" s="1" customFormat="1" ht="15" customHeight="1">
      <c r="C11" s="32">
        <v>6</v>
      </c>
      <c r="D11" s="32">
        <v>1</v>
      </c>
      <c r="E11" s="34">
        <v>45</v>
      </c>
      <c r="F11" s="33">
        <f t="shared" si="0"/>
        <v>18</v>
      </c>
      <c r="G11" s="33">
        <f t="shared" si="1"/>
        <v>64.8</v>
      </c>
    </row>
    <row r="12" spans="3:7" s="1" customFormat="1" ht="15" customHeight="1">
      <c r="C12" s="32">
        <v>6.2</v>
      </c>
      <c r="D12" s="32">
        <v>1</v>
      </c>
      <c r="E12" s="34">
        <v>45</v>
      </c>
      <c r="F12" s="33">
        <f t="shared" si="0"/>
        <v>18.222121120001024</v>
      </c>
      <c r="G12" s="33">
        <f t="shared" si="1"/>
        <v>65.59963603200369</v>
      </c>
    </row>
    <row r="13" spans="3:7" s="1" customFormat="1" ht="15" customHeight="1">
      <c r="C13" s="32">
        <v>6.4</v>
      </c>
      <c r="D13" s="32">
        <v>1</v>
      </c>
      <c r="E13" s="34">
        <v>45</v>
      </c>
      <c r="F13" s="33">
        <f t="shared" si="0"/>
        <v>18.438679514016037</v>
      </c>
      <c r="G13" s="33">
        <f t="shared" si="1"/>
        <v>66.37924625045774</v>
      </c>
    </row>
    <row r="14" spans="3:7" s="1" customFormat="1" ht="15" customHeight="1">
      <c r="C14" s="32">
        <v>6.6</v>
      </c>
      <c r="D14" s="32">
        <v>1</v>
      </c>
      <c r="E14" s="34">
        <v>45</v>
      </c>
      <c r="F14" s="33">
        <f t="shared" si="0"/>
        <v>18.649950495000972</v>
      </c>
      <c r="G14" s="33">
        <f t="shared" si="1"/>
        <v>67.13982178200351</v>
      </c>
    </row>
    <row r="15" spans="3:7" s="1" customFormat="1" ht="15" customHeight="1">
      <c r="C15" s="32">
        <v>6.8</v>
      </c>
      <c r="D15" s="32">
        <v>1</v>
      </c>
      <c r="E15" s="34">
        <v>45</v>
      </c>
      <c r="F15" s="33">
        <f t="shared" si="0"/>
        <v>18.85618833731932</v>
      </c>
      <c r="G15" s="33">
        <f t="shared" si="1"/>
        <v>67.88227801434955</v>
      </c>
    </row>
    <row r="16" s="1" customFormat="1" ht="12.75"/>
    <row r="17" s="1" customFormat="1" ht="12.75"/>
    <row r="18" s="1" customFormat="1" ht="15.75">
      <c r="B18" s="4" t="s">
        <v>49</v>
      </c>
    </row>
    <row r="19" s="1" customFormat="1" ht="12.75"/>
    <row r="20" s="1" customFormat="1" ht="13.5" thickBot="1"/>
    <row r="21" spans="3:7" s="1" customFormat="1" ht="20.25" customHeight="1">
      <c r="C21" s="27" t="s">
        <v>40</v>
      </c>
      <c r="D21" s="28" t="s">
        <v>30</v>
      </c>
      <c r="E21" s="28" t="s">
        <v>41</v>
      </c>
      <c r="F21" s="108" t="s">
        <v>43</v>
      </c>
      <c r="G21" s="29" t="s">
        <v>43</v>
      </c>
    </row>
    <row r="22" spans="3:7" s="1" customFormat="1" ht="15" customHeight="1" thickBot="1">
      <c r="C22" s="30" t="s">
        <v>44</v>
      </c>
      <c r="D22" s="31" t="s">
        <v>45</v>
      </c>
      <c r="E22" s="31" t="s">
        <v>46</v>
      </c>
      <c r="F22" s="31" t="s">
        <v>47</v>
      </c>
      <c r="G22" s="109" t="s">
        <v>48</v>
      </c>
    </row>
    <row r="23" spans="3:7" s="1" customFormat="1" ht="15" customHeight="1">
      <c r="C23" s="32">
        <v>3.3</v>
      </c>
      <c r="D23" s="32">
        <f>1</f>
        <v>1</v>
      </c>
      <c r="E23" s="34">
        <v>29</v>
      </c>
      <c r="F23" s="33">
        <f aca="true" t="shared" si="2" ref="F23:F28">-(C23*D23)+SQRT((POWER(C23,2)*POWER(D23,2))+(2*C23*E23))</f>
        <v>10.922868908908637</v>
      </c>
      <c r="G23" s="33">
        <f aca="true" t="shared" si="3" ref="G23:G28">F23*3.6</f>
        <v>39.322328072071095</v>
      </c>
    </row>
    <row r="24" spans="3:7" s="1" customFormat="1" ht="15" customHeight="1">
      <c r="C24" s="32">
        <v>3.4</v>
      </c>
      <c r="D24" s="32">
        <f>1</f>
        <v>1</v>
      </c>
      <c r="E24" s="34">
        <v>29</v>
      </c>
      <c r="F24" s="33">
        <f t="shared" si="2"/>
        <v>11.04852933692561</v>
      </c>
      <c r="G24" s="33">
        <f t="shared" si="3"/>
        <v>39.774705612932195</v>
      </c>
    </row>
    <row r="25" spans="3:7" s="1" customFormat="1" ht="15" customHeight="1">
      <c r="C25" s="32">
        <v>3.5</v>
      </c>
      <c r="D25" s="32">
        <f>1</f>
        <v>1</v>
      </c>
      <c r="E25" s="34">
        <v>29</v>
      </c>
      <c r="F25" s="33">
        <f t="shared" si="2"/>
        <v>11.17140075112121</v>
      </c>
      <c r="G25" s="33">
        <f t="shared" si="3"/>
        <v>40.21704270403636</v>
      </c>
    </row>
    <row r="26" spans="3:7" s="1" customFormat="1" ht="15" customHeight="1">
      <c r="C26" s="32">
        <v>3.6</v>
      </c>
      <c r="D26" s="32">
        <f>1</f>
        <v>1</v>
      </c>
      <c r="E26" s="34">
        <v>29</v>
      </c>
      <c r="F26" s="33">
        <f t="shared" si="2"/>
        <v>11.291608375189028</v>
      </c>
      <c r="G26" s="33">
        <f t="shared" si="3"/>
        <v>40.6497901506805</v>
      </c>
    </row>
    <row r="27" spans="3:7" s="1" customFormat="1" ht="15" customHeight="1">
      <c r="C27" s="32">
        <v>3.7</v>
      </c>
      <c r="D27" s="32">
        <f>1</f>
        <v>1</v>
      </c>
      <c r="E27" s="34">
        <v>29</v>
      </c>
      <c r="F27" s="33">
        <f t="shared" si="2"/>
        <v>11.409268678529745</v>
      </c>
      <c r="G27" s="33">
        <f t="shared" si="3"/>
        <v>41.073367242707086</v>
      </c>
    </row>
    <row r="28" spans="3:7" s="1" customFormat="1" ht="15" customHeight="1">
      <c r="C28" s="32">
        <v>3.8</v>
      </c>
      <c r="D28" s="32">
        <f>1</f>
        <v>1</v>
      </c>
      <c r="E28" s="34">
        <v>29</v>
      </c>
      <c r="F28" s="33">
        <f t="shared" si="2"/>
        <v>11.524490203592418</v>
      </c>
      <c r="G28" s="33">
        <f t="shared" si="3"/>
        <v>41.4881647329327</v>
      </c>
    </row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4"/>
  <headerFooter alignWithMargins="0">
    <oddHeader>&amp;L&amp;"Times New Roman CE,tučné kurzíva\&amp;12ZP 5119-322/98&amp;R&amp;"Times New Roman CE,tučné kurzíva\&amp;12Příloha č.10</oddHeader>
    <oddFooter xml:space="preserve">&amp;C </oddFooter>
  </headerFooter>
  <drawing r:id="rId3"/>
  <legacyDrawing r:id="rId2"/>
  <oleObjects>
    <oleObject progId="AmiProDocument" shapeId="1284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K27" sqref="K27"/>
    </sheetView>
  </sheetViews>
  <sheetFormatPr defaultColWidth="9.00390625" defaultRowHeight="12.75"/>
  <sheetData>
    <row r="1" spans="1:3" ht="24.75" customHeight="1">
      <c r="A1" s="47"/>
      <c r="B1" s="49" t="s">
        <v>50</v>
      </c>
      <c r="C1" s="47"/>
    </row>
    <row r="2" spans="1:3" ht="12.75">
      <c r="A2" s="48"/>
      <c r="B2" s="48"/>
      <c r="C2" s="48"/>
    </row>
    <row r="3" spans="1:5" ht="15.75">
      <c r="A3" s="48"/>
      <c r="B3" s="48"/>
      <c r="C3" s="48"/>
      <c r="E3" s="50" t="s">
        <v>51</v>
      </c>
    </row>
    <row r="4" spans="1:3" ht="12.75">
      <c r="A4" s="48"/>
      <c r="B4" s="48"/>
      <c r="C4" s="48"/>
    </row>
    <row r="5" spans="1:3" ht="12.75">
      <c r="A5" s="48"/>
      <c r="B5" s="48"/>
      <c r="C5" s="48"/>
    </row>
    <row r="6" spans="1:3" ht="12.75">
      <c r="A6" s="48"/>
      <c r="B6" s="48"/>
      <c r="C6" s="48"/>
    </row>
    <row r="7" spans="1:3" ht="12.75">
      <c r="A7" s="48"/>
      <c r="B7" s="48"/>
      <c r="C7" s="48"/>
    </row>
    <row r="8" ht="12.75">
      <c r="G8" s="1"/>
    </row>
    <row r="10" spans="1:3" ht="12.75">
      <c r="A10" s="35" t="s">
        <v>52</v>
      </c>
      <c r="B10" s="35" t="s">
        <v>53</v>
      </c>
      <c r="C10" s="35" t="s">
        <v>54</v>
      </c>
    </row>
    <row r="11" spans="1:5" ht="15.75">
      <c r="A11" s="36">
        <v>0</v>
      </c>
      <c r="B11" s="36">
        <f aca="true" t="shared" si="0" ref="B11:B17">0.4*POWER(A11/0.5,2)</f>
        <v>0</v>
      </c>
      <c r="C11" s="36">
        <f aca="true" t="shared" si="1" ref="C11:C17">0.4*POWER(A11,2)</f>
        <v>0</v>
      </c>
      <c r="E11" s="50" t="s">
        <v>55</v>
      </c>
    </row>
    <row r="12" spans="1:3" ht="12.75">
      <c r="A12" s="36">
        <v>0.5</v>
      </c>
      <c r="B12" s="36">
        <f t="shared" si="0"/>
        <v>0.4</v>
      </c>
      <c r="C12" s="36">
        <f t="shared" si="1"/>
        <v>0.1</v>
      </c>
    </row>
    <row r="13" spans="1:3" ht="12.75">
      <c r="A13" s="36">
        <v>1</v>
      </c>
      <c r="B13" s="36">
        <f t="shared" si="0"/>
        <v>1.6</v>
      </c>
      <c r="C13" s="36">
        <f t="shared" si="1"/>
        <v>0.4</v>
      </c>
    </row>
    <row r="14" spans="1:3" ht="12.75">
      <c r="A14" s="36">
        <v>1.5</v>
      </c>
      <c r="B14" s="36">
        <f t="shared" si="0"/>
        <v>3.6</v>
      </c>
      <c r="C14" s="36">
        <f t="shared" si="1"/>
        <v>0.9</v>
      </c>
    </row>
    <row r="15" spans="1:3" ht="12.75">
      <c r="A15" s="36">
        <v>2</v>
      </c>
      <c r="B15" s="36">
        <f t="shared" si="0"/>
        <v>6.4</v>
      </c>
      <c r="C15" s="36">
        <f t="shared" si="1"/>
        <v>1.6</v>
      </c>
    </row>
    <row r="16" spans="1:3" ht="12.75">
      <c r="A16" s="36">
        <v>2.5</v>
      </c>
      <c r="B16" s="36">
        <f t="shared" si="0"/>
        <v>10</v>
      </c>
      <c r="C16" s="36">
        <f t="shared" si="1"/>
        <v>2.5</v>
      </c>
    </row>
    <row r="17" spans="1:3" ht="12.75">
      <c r="A17" s="36">
        <v>3</v>
      </c>
      <c r="B17" s="36">
        <f t="shared" si="0"/>
        <v>14.4</v>
      </c>
      <c r="C17" s="36">
        <f t="shared" si="1"/>
        <v>3.6</v>
      </c>
    </row>
  </sheetData>
  <sheetProtection/>
  <printOptions/>
  <pageMargins left="0.787401575" right="0.787401575" top="0.984251969" bottom="0.984251969" header="0.4921259845" footer="0.4921259845"/>
  <pageSetup orientation="portrait" paperSize="9" r:id="rId7"/>
  <headerFooter alignWithMargins="0">
    <oddHeader>&amp;C&amp;A</oddHeader>
    <oddFooter>&amp;CStrana &amp;P</oddFooter>
  </headerFooter>
  <drawing r:id="rId6"/>
  <legacyDrawing r:id="rId5"/>
  <oleObjects>
    <oleObject progId="AmiProDocument" shapeId="52995" r:id="rId1"/>
    <oleObject progId="AmiProDocument" shapeId="52999" r:id="rId2"/>
    <oleObject progId="AmiProDocument" shapeId="53000" r:id="rId3"/>
    <oleObject progId="AmiProDocument" shapeId="53002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1.75390625" style="1" customWidth="1"/>
    <col min="2" max="16384" width="9.125" style="1" customWidth="1"/>
  </cols>
  <sheetData>
    <row r="1" spans="1:2" ht="24.75" customHeight="1">
      <c r="A1" s="1" t="s">
        <v>56</v>
      </c>
      <c r="B1" s="24" t="s">
        <v>57</v>
      </c>
    </row>
    <row r="3" spans="2:11" ht="18" customHeight="1">
      <c r="B3" s="37" t="s">
        <v>58</v>
      </c>
      <c r="F3" s="3" t="s">
        <v>59</v>
      </c>
      <c r="G3" s="3" t="s">
        <v>60</v>
      </c>
      <c r="H3" s="38" t="s">
        <v>61</v>
      </c>
      <c r="I3" s="38">
        <v>15.28</v>
      </c>
      <c r="J3" s="38" t="s">
        <v>62</v>
      </c>
      <c r="K3" s="3"/>
    </row>
    <row r="4" spans="6:10" s="3" customFormat="1" ht="15.75">
      <c r="F4" s="3" t="s">
        <v>30</v>
      </c>
      <c r="G4" s="3" t="s">
        <v>60</v>
      </c>
      <c r="H4" s="38" t="s">
        <v>63</v>
      </c>
      <c r="I4" s="38">
        <v>1</v>
      </c>
      <c r="J4" s="38" t="s">
        <v>12</v>
      </c>
    </row>
    <row r="5" s="3" customFormat="1" ht="15"/>
    <row r="6" s="3" customFormat="1" ht="15"/>
    <row r="7" spans="4:5" s="3" customFormat="1" ht="18">
      <c r="D7" s="39">
        <f>I3*I4</f>
        <v>15.28</v>
      </c>
      <c r="E7" s="40" t="s">
        <v>20</v>
      </c>
    </row>
    <row r="8" s="3" customFormat="1" ht="15"/>
    <row r="9" s="3" customFormat="1" ht="15.75"/>
    <row r="10" s="3" customFormat="1" ht="15.75"/>
    <row r="11" spans="2:10" s="3" customFormat="1" ht="18.75">
      <c r="B11" s="41" t="s">
        <v>64</v>
      </c>
      <c r="F11" s="3" t="s">
        <v>31</v>
      </c>
      <c r="G11" s="3" t="s">
        <v>60</v>
      </c>
      <c r="H11" s="38" t="s">
        <v>65</v>
      </c>
      <c r="I11" s="38">
        <v>0.3</v>
      </c>
      <c r="J11" s="38" t="s">
        <v>12</v>
      </c>
    </row>
    <row r="12" spans="5:9" s="3" customFormat="1" ht="15">
      <c r="E12" s="3" t="s">
        <v>66</v>
      </c>
      <c r="F12"/>
      <c r="G12" s="3" t="s">
        <v>60</v>
      </c>
      <c r="H12" s="38" t="s">
        <v>67</v>
      </c>
      <c r="I12" s="38">
        <v>1.75</v>
      </c>
    </row>
    <row r="13" s="3" customFormat="1" ht="15"/>
    <row r="14" s="3" customFormat="1" ht="11.25" customHeight="1"/>
    <row r="15" spans="4:5" s="3" customFormat="1" ht="18">
      <c r="D15" s="42">
        <f>I3*I11-(1/2*I12*POWER(I11,2))</f>
        <v>4.505249999999999</v>
      </c>
      <c r="E15" s="11" t="s">
        <v>20</v>
      </c>
    </row>
    <row r="16" s="3" customFormat="1" ht="15"/>
    <row r="17" s="3" customFormat="1" ht="15.75"/>
    <row r="18" s="3" customFormat="1" ht="18.75">
      <c r="B18" s="37" t="s">
        <v>68</v>
      </c>
    </row>
    <row r="19" s="3" customFormat="1" ht="15.75"/>
    <row r="20" s="3" customFormat="1" ht="15"/>
    <row r="21" s="3" customFormat="1" ht="15"/>
    <row r="22" spans="4:5" s="3" customFormat="1" ht="18">
      <c r="D22" s="42">
        <f>I3-(I12*I11)</f>
        <v>14.754999999999999</v>
      </c>
      <c r="E22" s="11" t="s">
        <v>62</v>
      </c>
    </row>
    <row r="23" s="3" customFormat="1" ht="15"/>
    <row r="24" s="3" customFormat="1" ht="15.75"/>
    <row r="25" spans="2:10" s="3" customFormat="1" ht="18.75">
      <c r="B25" s="41" t="s">
        <v>69</v>
      </c>
      <c r="F25" s="3" t="s">
        <v>59</v>
      </c>
      <c r="G25" s="3" t="s">
        <v>60</v>
      </c>
      <c r="H25" s="38" t="s">
        <v>70</v>
      </c>
      <c r="I25" s="38">
        <v>4.167</v>
      </c>
      <c r="J25" s="43" t="s">
        <v>62</v>
      </c>
    </row>
    <row r="26" spans="5:9" s="3" customFormat="1" ht="15">
      <c r="E26" s="3" t="s">
        <v>71</v>
      </c>
      <c r="G26" s="3" t="s">
        <v>60</v>
      </c>
      <c r="H26" s="38" t="s">
        <v>72</v>
      </c>
      <c r="I26" s="38">
        <v>3.5</v>
      </c>
    </row>
    <row r="27" s="3" customFormat="1" ht="15">
      <c r="G27"/>
    </row>
    <row r="28" spans="7:8" s="3" customFormat="1" ht="18">
      <c r="G28" s="44">
        <f>(POWER(D22,2)-POWER(I25,2))/(2*I26)</f>
        <v>28.620876571428568</v>
      </c>
      <c r="H28" s="11" t="s">
        <v>20</v>
      </c>
    </row>
    <row r="29" s="3" customFormat="1" ht="15"/>
    <row r="30" s="3" customFormat="1" ht="15.75"/>
    <row r="31" s="3" customFormat="1" ht="15.75"/>
    <row r="32" s="3" customFormat="1" ht="18.75">
      <c r="B32" s="37" t="s">
        <v>73</v>
      </c>
    </row>
    <row r="33" s="3" customFormat="1" ht="15.75"/>
    <row r="34" s="3" customFormat="1" ht="15"/>
    <row r="35" spans="7:8" s="3" customFormat="1" ht="18">
      <c r="G35" s="44">
        <f>(D22-I25)/I26</f>
        <v>3.025142857142857</v>
      </c>
      <c r="H35" s="45" t="s">
        <v>12</v>
      </c>
    </row>
    <row r="36" s="3" customFormat="1" ht="15.75"/>
    <row r="37" s="3" customFormat="1" ht="15.75"/>
    <row r="38" s="3" customFormat="1" ht="15.75"/>
    <row r="39" s="3" customFormat="1" ht="18.75">
      <c r="B39" s="37" t="s">
        <v>74</v>
      </c>
    </row>
    <row r="40" s="3" customFormat="1" ht="15"/>
    <row r="41" spans="7:8" s="3" customFormat="1" ht="18">
      <c r="G41" s="44">
        <f>D7+D15+G28</f>
        <v>48.406126571428565</v>
      </c>
      <c r="H41" s="11" t="s">
        <v>20</v>
      </c>
    </row>
    <row r="42" s="3" customFormat="1" ht="15"/>
    <row r="43" spans="7:8" s="3" customFormat="1" ht="18">
      <c r="G43" s="44">
        <f>I4+I11+G35</f>
        <v>4.325142857142857</v>
      </c>
      <c r="H43" s="11" t="s">
        <v>20</v>
      </c>
    </row>
    <row r="44" s="3" customFormat="1" ht="15"/>
  </sheetData>
  <sheetProtection/>
  <printOptions/>
  <pageMargins left="0.787401575" right="0.787401575" top="0.984251969" bottom="0.984251969" header="0.4921259845" footer="0.4921259845"/>
  <pageSetup orientation="portrait" paperSize="9" r:id="rId18"/>
  <headerFooter alignWithMargins="0">
    <oddHeader>&amp;LZP 3643-516/96&amp;RPříloha č.5</oddHeader>
  </headerFooter>
  <legacyDrawing r:id="rId17"/>
  <oleObjects>
    <oleObject progId="AmiProDocument" shapeId="67681" r:id="rId1"/>
    <oleObject progId="AmiProDocument" shapeId="72133" r:id="rId2"/>
    <oleObject progId="AmiProDocument" shapeId="100610" r:id="rId3"/>
    <oleObject progId="AmiProDocument" shapeId="115405" r:id="rId4"/>
    <oleObject progId="AmiProDocument" shapeId="1022438" r:id="rId5"/>
    <oleObject progId="AmiProDocument" shapeId="1029309" r:id="rId6"/>
    <oleObject progId="AmiProDocument" shapeId="1033852" r:id="rId7"/>
    <oleObject progId="AmiProDocument" shapeId="1072112" r:id="rId8"/>
    <oleObject progId="AmiProDocument" shapeId="1078922" r:id="rId9"/>
    <oleObject progId="AmiProDocument" shapeId="1127398" r:id="rId10"/>
    <oleObject progId="AmiProDocument" shapeId="1189975" r:id="rId11"/>
    <oleObject progId="AmiProDocument" shapeId="1193303" r:id="rId12"/>
    <oleObject progId="AmiProDocument" shapeId="1223188" r:id="rId13"/>
    <oleObject progId="AmiProDocument" shapeId="1227764" r:id="rId14"/>
    <oleObject progId="AmiProDocument" shapeId="1236866" r:id="rId15"/>
    <oleObject progId="AmiProDocument" shapeId="1240013" r:id="rId16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:K43"/>
  <sheetViews>
    <sheetView zoomScalePageLayoutView="0" workbookViewId="0" topLeftCell="A13">
      <selection activeCell="J19" sqref="J19"/>
    </sheetView>
  </sheetViews>
  <sheetFormatPr defaultColWidth="9.00390625" defaultRowHeight="12.75"/>
  <cols>
    <col min="1" max="1" width="2.375" style="0" customWidth="1"/>
    <col min="4" max="4" width="10.625" style="0" customWidth="1"/>
    <col min="9" max="9" width="10.375" style="0" customWidth="1"/>
    <col min="10" max="10" width="8.875" style="0" customWidth="1"/>
  </cols>
  <sheetData>
    <row r="1" spans="2:3" s="1" customFormat="1" ht="24" customHeight="1">
      <c r="B1" s="51" t="s">
        <v>164</v>
      </c>
      <c r="C1"/>
    </row>
    <row r="2" s="1" customFormat="1" ht="12.75"/>
    <row r="3" s="3" customFormat="1" ht="15.75">
      <c r="J3"/>
    </row>
    <row r="4" s="3" customFormat="1" ht="11.25" customHeight="1"/>
    <row r="5" s="3" customFormat="1" ht="15.75">
      <c r="B5" s="4" t="s">
        <v>161</v>
      </c>
    </row>
    <row r="6" s="3" customFormat="1" ht="13.5" customHeight="1"/>
    <row r="7" s="3" customFormat="1" ht="14.25" customHeight="1">
      <c r="C7" s="5"/>
    </row>
    <row r="8" spans="5:10" s="3" customFormat="1" ht="15">
      <c r="E8" s="3" t="s">
        <v>3</v>
      </c>
      <c r="F8" s="3" t="s">
        <v>5</v>
      </c>
      <c r="J8" s="3">
        <v>8</v>
      </c>
    </row>
    <row r="9" spans="6:11" s="3" customFormat="1" ht="15.75">
      <c r="F9" s="3" t="s">
        <v>6</v>
      </c>
      <c r="J9" s="6">
        <v>51.8</v>
      </c>
      <c r="K9" s="6"/>
    </row>
    <row r="10" s="3" customFormat="1" ht="15.75"/>
    <row r="11" spans="3:8" s="3" customFormat="1" ht="21" customHeight="1">
      <c r="C11" s="7" t="s">
        <v>7</v>
      </c>
      <c r="D11" s="8">
        <f>SQRT(POWER(J7,2)+2*J8*J9)</f>
        <v>28.788886744714528</v>
      </c>
      <c r="E11" s="9" t="s">
        <v>8</v>
      </c>
      <c r="F11" s="10">
        <f>D11*3.6</f>
        <v>103.63999228097231</v>
      </c>
      <c r="G11" s="9" t="s">
        <v>9</v>
      </c>
      <c r="H11" s="11"/>
    </row>
    <row r="12" spans="3:8" s="3" customFormat="1" ht="25.5" customHeight="1">
      <c r="C12" s="12" t="s">
        <v>10</v>
      </c>
      <c r="D12" s="13"/>
      <c r="E12" s="11"/>
      <c r="F12" s="14"/>
      <c r="G12" s="11"/>
      <c r="H12" s="11"/>
    </row>
    <row r="13" s="3" customFormat="1" ht="15"/>
    <row r="14" spans="4:6" s="3" customFormat="1" ht="26.25" customHeight="1">
      <c r="D14" s="9" t="s">
        <v>11</v>
      </c>
      <c r="E14" s="46">
        <f>(D11-J7)/J8</f>
        <v>3.598610843089316</v>
      </c>
      <c r="F14" s="9" t="s">
        <v>12</v>
      </c>
    </row>
    <row r="15" s="3" customFormat="1" ht="39.75" customHeight="1">
      <c r="B15" s="4" t="s">
        <v>76</v>
      </c>
    </row>
    <row r="16" s="3" customFormat="1" ht="15"/>
    <row r="17" spans="3:10" s="3" customFormat="1" ht="15.75">
      <c r="C17" s="4" t="s">
        <v>14</v>
      </c>
      <c r="D17" s="3" t="s">
        <v>15</v>
      </c>
      <c r="F17" s="3" t="s">
        <v>16</v>
      </c>
      <c r="G17" s="3" t="s">
        <v>17</v>
      </c>
      <c r="J17" s="3">
        <v>0.2</v>
      </c>
    </row>
    <row r="18" spans="7:10" s="3" customFormat="1" ht="15">
      <c r="G18" s="3" t="s">
        <v>77</v>
      </c>
      <c r="J18" s="3">
        <v>4</v>
      </c>
    </row>
    <row r="19" s="3" customFormat="1" ht="7.5" customHeight="1"/>
    <row r="20" s="3" customFormat="1" ht="6.75" customHeight="1"/>
    <row r="21" spans="4:6" s="3" customFormat="1" ht="15.75" customHeight="1">
      <c r="D21" s="9" t="s">
        <v>19</v>
      </c>
      <c r="E21" s="46">
        <f>D11*J17+J18*J17*J17/2</f>
        <v>5.837777348942906</v>
      </c>
      <c r="F21" s="9" t="s">
        <v>20</v>
      </c>
    </row>
    <row r="22" s="3" customFormat="1" ht="15.75"/>
    <row r="23" spans="3:4" s="3" customFormat="1" ht="15.75">
      <c r="C23" s="4" t="s">
        <v>21</v>
      </c>
      <c r="D23" s="3" t="s">
        <v>22</v>
      </c>
    </row>
    <row r="24" s="3" customFormat="1" ht="5.25" customHeight="1"/>
    <row r="25" s="3" customFormat="1" ht="6" customHeight="1"/>
    <row r="26" spans="4:8" s="3" customFormat="1" ht="18.75">
      <c r="D26" s="9" t="s">
        <v>23</v>
      </c>
      <c r="E26" s="46">
        <f>D11+J18*J17</f>
        <v>29.58888674471453</v>
      </c>
      <c r="F26" s="9" t="s">
        <v>24</v>
      </c>
      <c r="G26" s="10">
        <f>E26*3.6</f>
        <v>106.5199922809723</v>
      </c>
      <c r="H26" s="9" t="s">
        <v>9</v>
      </c>
    </row>
    <row r="27" s="3" customFormat="1" ht="15.75"/>
    <row r="28" s="3" customFormat="1" ht="9" customHeight="1"/>
    <row r="29" s="3" customFormat="1" ht="27.75" customHeight="1">
      <c r="B29" s="4" t="s">
        <v>78</v>
      </c>
    </row>
    <row r="30" s="3" customFormat="1" ht="11.25" customHeight="1"/>
    <row r="31" s="3" customFormat="1" ht="15.75">
      <c r="C31" s="4" t="s">
        <v>14</v>
      </c>
    </row>
    <row r="32" spans="4:10" s="3" customFormat="1" ht="15">
      <c r="D32" s="3" t="s">
        <v>26</v>
      </c>
      <c r="G32" s="3" t="s">
        <v>27</v>
      </c>
      <c r="J32" s="3">
        <v>1</v>
      </c>
    </row>
    <row r="33" s="3" customFormat="1" ht="9" customHeight="1"/>
    <row r="34" s="3" customFormat="1" ht="5.25" customHeight="1"/>
    <row r="35" spans="4:7" s="3" customFormat="1" ht="18.75">
      <c r="D35" s="15" t="s">
        <v>28</v>
      </c>
      <c r="E35" s="111">
        <f>E26*J32</f>
        <v>29.58888674471453</v>
      </c>
      <c r="F35" s="9" t="s">
        <v>20</v>
      </c>
      <c r="G35" s="11"/>
    </row>
    <row r="36" s="3" customFormat="1" ht="38.25" customHeight="1"/>
    <row r="37" spans="2:8" s="3" customFormat="1" ht="16.5" thickBot="1">
      <c r="B37" s="4" t="s">
        <v>29</v>
      </c>
      <c r="D37" s="16"/>
      <c r="E37" s="17" t="s">
        <v>30</v>
      </c>
      <c r="F37" s="17" t="s">
        <v>31</v>
      </c>
      <c r="G37" s="17" t="s">
        <v>32</v>
      </c>
      <c r="H37" s="17" t="s">
        <v>79</v>
      </c>
    </row>
    <row r="38" spans="4:8" s="3" customFormat="1" ht="15.75">
      <c r="D38" s="18" t="s">
        <v>80</v>
      </c>
      <c r="E38" s="23">
        <f>E35</f>
        <v>29.58888674471453</v>
      </c>
      <c r="F38" s="23">
        <f>E21</f>
        <v>5.837777348942906</v>
      </c>
      <c r="G38" s="20">
        <f>J9</f>
        <v>51.8</v>
      </c>
      <c r="H38" s="19">
        <v>0</v>
      </c>
    </row>
    <row r="39" spans="4:8" s="3" customFormat="1" ht="16.5" thickBot="1">
      <c r="D39" s="21" t="s">
        <v>81</v>
      </c>
      <c r="E39" s="20">
        <f>G38+F38+E38</f>
        <v>87.22666409365743</v>
      </c>
      <c r="F39" s="23">
        <f>G38+F38</f>
        <v>57.637777348942905</v>
      </c>
      <c r="G39" s="20">
        <f>J9</f>
        <v>51.8</v>
      </c>
      <c r="H39" s="19">
        <v>0</v>
      </c>
    </row>
    <row r="40" spans="4:8" s="3" customFormat="1" ht="15.75">
      <c r="D40" s="18" t="s">
        <v>37</v>
      </c>
      <c r="E40" s="19">
        <f>J32</f>
        <v>1</v>
      </c>
      <c r="F40" s="19">
        <f>J17</f>
        <v>0.2</v>
      </c>
      <c r="G40" s="22">
        <f>E14</f>
        <v>3.598610843089316</v>
      </c>
      <c r="H40" s="19">
        <v>0</v>
      </c>
    </row>
    <row r="41" spans="4:8" s="3" customFormat="1" ht="16.5" thickBot="1">
      <c r="D41" s="21" t="s">
        <v>81</v>
      </c>
      <c r="E41" s="23">
        <f>G40+F40+E40</f>
        <v>4.798610843089316</v>
      </c>
      <c r="F41" s="22">
        <f>G40+F40</f>
        <v>3.798610843089316</v>
      </c>
      <c r="G41" s="22">
        <f>G40</f>
        <v>3.598610843089316</v>
      </c>
      <c r="H41" s="19">
        <v>0</v>
      </c>
    </row>
    <row r="42" spans="4:8" s="3" customFormat="1" ht="15.75">
      <c r="D42" s="18" t="s">
        <v>38</v>
      </c>
      <c r="E42" s="23">
        <f>E26</f>
        <v>29.58888674471453</v>
      </c>
      <c r="F42" s="22">
        <f>E26</f>
        <v>29.58888674471453</v>
      </c>
      <c r="G42" s="22">
        <f>D11</f>
        <v>28.788886744714528</v>
      </c>
      <c r="H42" s="19">
        <f>K7</f>
        <v>0</v>
      </c>
    </row>
    <row r="43" spans="4:8" s="3" customFormat="1" ht="16.5" thickBot="1">
      <c r="D43" s="21" t="s">
        <v>39</v>
      </c>
      <c r="E43" s="23">
        <f>G26</f>
        <v>106.5199922809723</v>
      </c>
      <c r="F43" s="23">
        <f>G26</f>
        <v>106.5199922809723</v>
      </c>
      <c r="G43" s="23">
        <f>F11</f>
        <v>103.63999228097231</v>
      </c>
      <c r="H43" s="19">
        <f>H42*3.6</f>
        <v>0</v>
      </c>
    </row>
    <row r="44" s="3" customFormat="1" ht="15.75"/>
  </sheetData>
  <sheetProtection/>
  <printOptions/>
  <pageMargins left="0.7874015748031497" right="0.7874015748031497" top="0.984251968503937" bottom="0.984251968503937" header="0.7086614173228347" footer="0.5118110236220472"/>
  <pageSetup horizontalDpi="300" verticalDpi="300" orientation="portrait" paperSize="9" r:id="rId7"/>
  <headerFooter alignWithMargins="0">
    <oddHeader>&amp;L&amp;"Times New Roman CE,obyčejné\&amp;12ZP 5203-406/98&amp;C&amp;"Times New Roman CE,obyčejné\ &amp;R&amp;"Times New Roman CE,obyčejné\&amp;12Příloha č. 2</oddHeader>
    <oddFooter>&amp;C&amp;"Times New Roman CE,obyčejné\&amp;12Výpočet pro zpomalení  8,0 m/ss</oddFooter>
  </headerFooter>
  <legacyDrawing r:id="rId6"/>
  <oleObjects>
    <oleObject progId="AmiProDocument" shapeId="7078" r:id="rId1"/>
    <oleObject progId="AmiProDocument" shapeId="7081" r:id="rId2"/>
    <oleObject progId="AmiProDocument" shapeId="7083" r:id="rId3"/>
    <oleObject progId="AmiProDocument" shapeId="7085" r:id="rId4"/>
    <oleObject progId="AmiProDocument" shapeId="7087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C2:L29"/>
  <sheetViews>
    <sheetView zoomScalePageLayoutView="0" workbookViewId="0" topLeftCell="A1">
      <selection activeCell="O11" sqref="O11"/>
    </sheetView>
  </sheetViews>
  <sheetFormatPr defaultColWidth="9.00390625" defaultRowHeight="12.75"/>
  <cols>
    <col min="1" max="1" width="1.37890625" style="3" customWidth="1"/>
    <col min="2" max="2" width="1.12109375" style="3" customWidth="1"/>
    <col min="3" max="3" width="5.125" style="3" customWidth="1"/>
    <col min="4" max="10" width="9.125" style="3" customWidth="1"/>
    <col min="11" max="11" width="12.75390625" style="3" customWidth="1"/>
    <col min="12" max="16384" width="9.125" style="3" customWidth="1"/>
  </cols>
  <sheetData>
    <row r="2" ht="24" customHeight="1">
      <c r="C2" s="52" t="s">
        <v>172</v>
      </c>
    </row>
    <row r="4" ht="15"/>
    <row r="5" ht="15"/>
    <row r="6" ht="15"/>
    <row r="7" ht="15"/>
    <row r="9" ht="15.75">
      <c r="G9" s="53" t="s">
        <v>82</v>
      </c>
    </row>
    <row r="13" spans="3:10" ht="18.75">
      <c r="C13" s="38" t="s">
        <v>3</v>
      </c>
      <c r="D13" s="38" t="s">
        <v>60</v>
      </c>
      <c r="E13" s="55" t="s">
        <v>173</v>
      </c>
      <c r="F13" s="55"/>
      <c r="G13" s="55"/>
      <c r="H13" s="55"/>
      <c r="J13" s="54">
        <v>58</v>
      </c>
    </row>
    <row r="14" spans="5:10" ht="18.75">
      <c r="E14" s="55" t="s">
        <v>174</v>
      </c>
      <c r="F14" s="55"/>
      <c r="G14" s="55"/>
      <c r="H14" s="55"/>
      <c r="J14" s="38">
        <v>1</v>
      </c>
    </row>
    <row r="15" spans="5:10" ht="18.75">
      <c r="E15" s="55" t="s">
        <v>175</v>
      </c>
      <c r="F15" s="55"/>
      <c r="G15" s="55"/>
      <c r="H15" s="55"/>
      <c r="J15" s="54">
        <v>58</v>
      </c>
    </row>
    <row r="16" spans="5:10" ht="20.25">
      <c r="E16" s="55" t="s">
        <v>176</v>
      </c>
      <c r="F16" s="55"/>
      <c r="G16" s="55"/>
      <c r="H16" s="55"/>
      <c r="J16" s="38">
        <v>7</v>
      </c>
    </row>
    <row r="17" spans="5:10" ht="20.25">
      <c r="E17" s="55" t="s">
        <v>177</v>
      </c>
      <c r="J17" s="38">
        <v>7</v>
      </c>
    </row>
    <row r="21" ht="16.5" thickBot="1"/>
    <row r="22" spans="3:6" ht="21" thickBot="1">
      <c r="C22" s="112" t="s">
        <v>83</v>
      </c>
      <c r="D22" s="113">
        <f>J13/3.6*J14+((POWER((J13/3.6),2)/(2*J17)-POWER((J15/3.6),2)/(2*J16)))</f>
        <v>16.11111111111111</v>
      </c>
      <c r="E22" s="114" t="s">
        <v>20</v>
      </c>
      <c r="F22" s="3" t="s">
        <v>84</v>
      </c>
    </row>
    <row r="25" spans="4:12" ht="15.75">
      <c r="D25" s="3" t="s">
        <v>178</v>
      </c>
      <c r="L25"/>
    </row>
    <row r="26" ht="15.75">
      <c r="D26" s="3" t="s">
        <v>165</v>
      </c>
    </row>
    <row r="27" ht="15.75">
      <c r="D27" s="3" t="s">
        <v>166</v>
      </c>
    </row>
    <row r="28" spans="4:11" ht="30" customHeight="1">
      <c r="D28" s="115" t="s">
        <v>167</v>
      </c>
      <c r="E28" s="115"/>
      <c r="F28" s="115"/>
      <c r="G28" s="115"/>
      <c r="H28" s="115"/>
      <c r="I28" s="115"/>
      <c r="J28" s="115"/>
      <c r="K28" s="115"/>
    </row>
    <row r="29" ht="15.75">
      <c r="D29" s="3" t="s">
        <v>85</v>
      </c>
    </row>
  </sheetData>
  <sheetProtection/>
  <mergeCells count="1">
    <mergeCell ref="D28:K28"/>
  </mergeCells>
  <printOptions/>
  <pageMargins left="0.81" right="0.56" top="0.984251969" bottom="0.984251969" header="0.4921259845" footer="0.4921259845"/>
  <pageSetup horizontalDpi="300" verticalDpi="300" orientation="portrait" paperSize="9" r:id="rId3"/>
  <headerFooter alignWithMargins="0">
    <oddHeader>&amp;LZP 4359-420/97&amp;C&amp;"Arial CE,kurzíva"Ing.Ivan Krejsa&amp;RPříloha č.7</oddHeader>
    <oddFooter>&amp;C&amp;D</oddFooter>
  </headerFooter>
  <legacyDrawing r:id="rId2"/>
  <oleObjects>
    <oleObject progId="AmiProDocument" shapeId="3306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1:J43"/>
  <sheetViews>
    <sheetView zoomScalePageLayoutView="0" workbookViewId="0" topLeftCell="A16">
      <selection activeCell="E35" sqref="E35"/>
    </sheetView>
  </sheetViews>
  <sheetFormatPr defaultColWidth="9.00390625" defaultRowHeight="12.75"/>
  <cols>
    <col min="1" max="1" width="1.37890625" style="57" customWidth="1"/>
    <col min="2" max="4" width="9.125" style="57" customWidth="1"/>
    <col min="5" max="5" width="11.875" style="57" customWidth="1"/>
    <col min="6" max="8" width="9.125" style="57" customWidth="1"/>
    <col min="9" max="9" width="10.125" style="57" customWidth="1"/>
    <col min="10" max="10" width="10.875" style="57" customWidth="1"/>
    <col min="11" max="16384" width="9.125" style="57" customWidth="1"/>
  </cols>
  <sheetData>
    <row r="1" spans="2:7" ht="18.75">
      <c r="B1" s="73" t="s">
        <v>86</v>
      </c>
      <c r="C1"/>
      <c r="D1"/>
      <c r="E1" s="58"/>
      <c r="F1" s="58"/>
      <c r="G1" s="58"/>
    </row>
    <row r="3" ht="18" customHeight="1">
      <c r="B3" s="57" t="s">
        <v>87</v>
      </c>
    </row>
    <row r="4" ht="13.5" customHeight="1">
      <c r="B4" s="57" t="s">
        <v>163</v>
      </c>
    </row>
    <row r="5" ht="17.25">
      <c r="B5" s="57" t="s">
        <v>88</v>
      </c>
    </row>
    <row r="6" ht="18.75">
      <c r="F6" s="60"/>
    </row>
    <row r="7" ht="15.75">
      <c r="B7" s="57" t="s">
        <v>89</v>
      </c>
    </row>
    <row r="8" ht="17.25">
      <c r="B8" s="57" t="s">
        <v>90</v>
      </c>
    </row>
    <row r="9" ht="16.5" customHeight="1"/>
    <row r="10" spans="3:10" ht="16.5" customHeight="1">
      <c r="C10" s="57" t="s">
        <v>91</v>
      </c>
      <c r="D10" s="57" t="s">
        <v>92</v>
      </c>
      <c r="H10" s="57" t="s">
        <v>93</v>
      </c>
      <c r="I10" s="57" t="s">
        <v>60</v>
      </c>
      <c r="J10" s="105">
        <v>1800</v>
      </c>
    </row>
    <row r="11" spans="3:10" ht="15.75">
      <c r="C11" s="57" t="s">
        <v>94</v>
      </c>
      <c r="D11" s="57" t="s">
        <v>95</v>
      </c>
      <c r="H11" s="57" t="s">
        <v>93</v>
      </c>
      <c r="I11" s="57" t="s">
        <v>60</v>
      </c>
      <c r="J11" s="105">
        <v>1600</v>
      </c>
    </row>
    <row r="12" spans="3:10" ht="15.75">
      <c r="C12" s="57" t="s">
        <v>96</v>
      </c>
      <c r="D12" s="57" t="s">
        <v>97</v>
      </c>
      <c r="H12" s="57" t="s">
        <v>93</v>
      </c>
      <c r="I12" s="57" t="s">
        <v>60</v>
      </c>
      <c r="J12" s="105">
        <v>0</v>
      </c>
    </row>
    <row r="13" spans="3:10" ht="15.75">
      <c r="C13" s="57" t="s">
        <v>98</v>
      </c>
      <c r="D13" s="57" t="s">
        <v>99</v>
      </c>
      <c r="H13" s="57" t="s">
        <v>93</v>
      </c>
      <c r="I13" s="57" t="s">
        <v>60</v>
      </c>
      <c r="J13" s="105">
        <v>0</v>
      </c>
    </row>
    <row r="14" spans="3:10" ht="15.75">
      <c r="C14" s="57" t="s">
        <v>100</v>
      </c>
      <c r="D14" s="57" t="s">
        <v>101</v>
      </c>
      <c r="H14" s="57" t="s">
        <v>93</v>
      </c>
      <c r="I14" s="57" t="s">
        <v>60</v>
      </c>
      <c r="J14" s="105">
        <v>300</v>
      </c>
    </row>
    <row r="15" spans="3:10" ht="15.75">
      <c r="C15" s="57" t="s">
        <v>102</v>
      </c>
      <c r="D15" s="57" t="s">
        <v>103</v>
      </c>
      <c r="H15" s="57" t="s">
        <v>93</v>
      </c>
      <c r="I15" s="57" t="s">
        <v>60</v>
      </c>
      <c r="J15" s="105">
        <v>700</v>
      </c>
    </row>
    <row r="16" spans="3:8" ht="15.75">
      <c r="C16" s="57" t="s">
        <v>104</v>
      </c>
      <c r="D16" s="57" t="s">
        <v>105</v>
      </c>
      <c r="F16" s="57" t="s">
        <v>60</v>
      </c>
      <c r="G16" s="61">
        <v>1.2</v>
      </c>
      <c r="H16" s="63" t="s">
        <v>106</v>
      </c>
    </row>
    <row r="17" spans="3:8" ht="16.5" customHeight="1">
      <c r="C17" s="62"/>
      <c r="G17" s="61">
        <v>1.25</v>
      </c>
      <c r="H17" s="63" t="s">
        <v>107</v>
      </c>
    </row>
    <row r="18" spans="2:8" ht="15.75">
      <c r="B18" s="59"/>
      <c r="D18" s="59"/>
      <c r="F18" s="59"/>
      <c r="G18" s="61">
        <v>1.1</v>
      </c>
      <c r="H18" s="59" t="s">
        <v>108</v>
      </c>
    </row>
    <row r="19" spans="3:10" ht="24" customHeight="1">
      <c r="C19" s="64" t="s">
        <v>109</v>
      </c>
      <c r="D19" s="63" t="s">
        <v>110</v>
      </c>
      <c r="F19" s="57" t="s">
        <v>60</v>
      </c>
      <c r="G19" s="61"/>
      <c r="H19" s="57" t="s">
        <v>111</v>
      </c>
      <c r="I19" s="57" t="s">
        <v>60</v>
      </c>
      <c r="J19" s="105">
        <v>865</v>
      </c>
    </row>
    <row r="20" spans="3:10" ht="18.75">
      <c r="C20" s="57" t="s">
        <v>112</v>
      </c>
      <c r="D20" s="57" t="s">
        <v>113</v>
      </c>
      <c r="F20" s="57" t="s">
        <v>60</v>
      </c>
      <c r="H20" s="57" t="s">
        <v>114</v>
      </c>
      <c r="I20" s="57" t="s">
        <v>60</v>
      </c>
      <c r="J20" s="65">
        <v>9.81</v>
      </c>
    </row>
    <row r="21" spans="3:10" ht="18.75">
      <c r="C21" s="57" t="s">
        <v>115</v>
      </c>
      <c r="D21" s="57" t="s">
        <v>116</v>
      </c>
      <c r="F21" s="57" t="s">
        <v>60</v>
      </c>
      <c r="H21" s="57" t="s">
        <v>114</v>
      </c>
      <c r="I21" s="57" t="s">
        <v>60</v>
      </c>
      <c r="J21" s="65">
        <v>5.8</v>
      </c>
    </row>
    <row r="22" ht="19.5" customHeight="1"/>
    <row r="23" ht="28.5" customHeight="1">
      <c r="C23" s="74" t="s">
        <v>117</v>
      </c>
    </row>
    <row r="25" spans="4:10" ht="18.75">
      <c r="D25" s="67" t="s">
        <v>118</v>
      </c>
      <c r="E25" s="67">
        <f>((J10+J11+J12+J13+J14+J15)/(G16*J19*J20))*100</f>
        <v>43.21020389323937</v>
      </c>
      <c r="F25" s="70" t="s">
        <v>119</v>
      </c>
      <c r="G25" s="71"/>
      <c r="I25" s="72">
        <f>10.2*J21</f>
        <v>59.16</v>
      </c>
      <c r="J25" s="72" t="s">
        <v>119</v>
      </c>
    </row>
    <row r="27" spans="3:5" ht="18.75">
      <c r="C27" s="73" t="s">
        <v>120</v>
      </c>
      <c r="E27" s="57" t="s">
        <v>121</v>
      </c>
    </row>
    <row r="28" ht="27.75" customHeight="1"/>
    <row r="29" spans="4:8" ht="18.75">
      <c r="D29" s="67" t="s">
        <v>122</v>
      </c>
      <c r="E29" s="75">
        <f>(E25/I25)*100</f>
        <v>73.03956033339988</v>
      </c>
      <c r="F29" s="56" t="s">
        <v>119</v>
      </c>
      <c r="G29" s="57" t="s">
        <v>60</v>
      </c>
      <c r="H29" s="76" t="s">
        <v>130</v>
      </c>
    </row>
    <row r="30" ht="33.75" customHeight="1"/>
    <row r="31" ht="27" customHeight="1">
      <c r="B31" s="69" t="s">
        <v>124</v>
      </c>
    </row>
    <row r="32" ht="21" customHeight="1"/>
    <row r="33" spans="2:9" ht="18.75">
      <c r="B33" s="68" t="s">
        <v>125</v>
      </c>
      <c r="C33"/>
      <c r="D33" s="66" t="s">
        <v>126</v>
      </c>
      <c r="E33" s="106">
        <f>((J10-J11)/J10)*100</f>
        <v>11.11111111111111</v>
      </c>
      <c r="F33" s="69" t="s">
        <v>119</v>
      </c>
      <c r="G33" s="57" t="s">
        <v>127</v>
      </c>
      <c r="H33" s="77">
        <v>0.3</v>
      </c>
      <c r="I33" s="80" t="s">
        <v>123</v>
      </c>
    </row>
    <row r="35" spans="2:9" ht="18.75">
      <c r="B35" s="68" t="s">
        <v>128</v>
      </c>
      <c r="C35"/>
      <c r="D35" s="66" t="s">
        <v>129</v>
      </c>
      <c r="E35" s="107" t="e">
        <f>((J13-J12)/J13)*100</f>
        <v>#DIV/0!</v>
      </c>
      <c r="F35" s="69" t="s">
        <v>119</v>
      </c>
      <c r="G35" s="57" t="s">
        <v>127</v>
      </c>
      <c r="H35" s="77">
        <v>0.3</v>
      </c>
      <c r="I35" s="65" t="s">
        <v>130</v>
      </c>
    </row>
    <row r="36" spans="2:9" ht="15.75">
      <c r="B36"/>
      <c r="C36"/>
      <c r="D36"/>
      <c r="E36"/>
      <c r="F36"/>
      <c r="G36"/>
      <c r="H36"/>
      <c r="I36"/>
    </row>
    <row r="37" spans="2:9" ht="18.75">
      <c r="B37" s="68" t="s">
        <v>131</v>
      </c>
      <c r="C37"/>
      <c r="D37" s="66" t="s">
        <v>129</v>
      </c>
      <c r="E37" s="78">
        <f>((J15-J14)/J15)*100</f>
        <v>57.14285714285714</v>
      </c>
      <c r="F37" s="69" t="s">
        <v>119</v>
      </c>
      <c r="G37" s="57" t="s">
        <v>127</v>
      </c>
      <c r="H37" s="77">
        <v>0.3</v>
      </c>
      <c r="I37" s="80" t="s">
        <v>130</v>
      </c>
    </row>
    <row r="38" spans="3:8" ht="20.25">
      <c r="C38" s="62"/>
      <c r="G38" s="61"/>
      <c r="H38" s="63"/>
    </row>
    <row r="39" spans="7:8" ht="15.75">
      <c r="G39" s="61"/>
      <c r="H39" s="63"/>
    </row>
    <row r="40" spans="3:8" ht="20.25">
      <c r="C40" s="62"/>
      <c r="G40" s="61"/>
      <c r="H40" s="63"/>
    </row>
    <row r="41" spans="7:8" ht="15.75">
      <c r="G41" s="61"/>
      <c r="H41" s="63"/>
    </row>
    <row r="42" spans="3:8" ht="20.25">
      <c r="C42" s="62"/>
      <c r="G42" s="61"/>
      <c r="H42" s="63"/>
    </row>
    <row r="43" spans="2:8" ht="15.75">
      <c r="B43" s="59"/>
      <c r="D43" s="59"/>
      <c r="F43" s="59"/>
      <c r="G43" s="61"/>
      <c r="H43" s="59"/>
    </row>
  </sheetData>
  <sheetProtection/>
  <printOptions/>
  <pageMargins left="0.84" right="0.787401575" top="0.984251969" bottom="0.984251969" header="0.4921259845" footer="0.4921259845"/>
  <pageSetup horizontalDpi="300" verticalDpi="300" orientation="portrait" paperSize="9" r:id="rId2"/>
  <headerFooter alignWithMargins="0">
    <oddHeader>&amp;L&amp;"TimesE,kurzíva"ZP 4119-180/97&amp;C&amp;"TimesE,kurzíva"Ing. Ivan Krejsa&amp;R&amp;"TimesE,kurzíva"Příloha č.1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6">
      <selection activeCell="J18" sqref="J18"/>
    </sheetView>
  </sheetViews>
  <sheetFormatPr defaultColWidth="9.00390625" defaultRowHeight="12.75"/>
  <cols>
    <col min="1" max="1" width="2.00390625" style="0" customWidth="1"/>
  </cols>
  <sheetData>
    <row r="1" spans="1:10" ht="22.5">
      <c r="A1" s="1"/>
      <c r="B1" s="1"/>
      <c r="C1" s="51" t="s">
        <v>132</v>
      </c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9" ht="15.75">
      <c r="A3" s="3"/>
      <c r="B3" s="3"/>
      <c r="C3" s="3"/>
      <c r="D3" s="3"/>
      <c r="E3" s="3"/>
      <c r="F3" s="3"/>
      <c r="G3" s="3"/>
      <c r="H3" s="3"/>
      <c r="I3" s="3"/>
    </row>
    <row r="4" spans="1:10" ht="15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.75">
      <c r="A5" s="3"/>
      <c r="B5" s="4" t="s">
        <v>75</v>
      </c>
      <c r="C5" s="3"/>
      <c r="D5" s="3"/>
      <c r="E5" s="3"/>
      <c r="F5" s="3"/>
      <c r="G5" s="3"/>
      <c r="H5" s="3"/>
      <c r="I5" s="3"/>
      <c r="J5" s="3"/>
    </row>
    <row r="6" spans="1:10" ht="15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3"/>
      <c r="B7" s="3"/>
      <c r="C7" s="5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 t="s">
        <v>3</v>
      </c>
      <c r="F8" s="3" t="s">
        <v>5</v>
      </c>
      <c r="G8" s="3"/>
      <c r="H8" s="3"/>
      <c r="I8" s="3"/>
      <c r="J8" s="3">
        <v>2</v>
      </c>
    </row>
    <row r="9" spans="1:10" ht="15">
      <c r="A9" s="3"/>
      <c r="B9" s="3"/>
      <c r="C9" s="3"/>
      <c r="D9" s="3"/>
      <c r="E9" s="3"/>
      <c r="F9" s="3" t="s">
        <v>6</v>
      </c>
      <c r="G9" s="3"/>
      <c r="H9" s="3"/>
      <c r="I9" s="3"/>
      <c r="J9" s="6">
        <v>24</v>
      </c>
    </row>
    <row r="10" spans="1:10" ht="15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8.75">
      <c r="A11" s="3"/>
      <c r="B11" s="3"/>
      <c r="C11" s="7" t="s">
        <v>7</v>
      </c>
      <c r="D11" s="8">
        <f>SQRT(POWER(J7,2)+2*J8*J9)</f>
        <v>9.797958971132712</v>
      </c>
      <c r="E11" s="9" t="s">
        <v>8</v>
      </c>
      <c r="F11" s="10">
        <f>D11*3.6</f>
        <v>35.272652296077766</v>
      </c>
      <c r="G11" s="9" t="s">
        <v>9</v>
      </c>
      <c r="H11" s="11"/>
      <c r="I11" s="3"/>
      <c r="J11" s="3"/>
    </row>
    <row r="12" spans="1:10" ht="22.5" customHeight="1">
      <c r="A12" s="3"/>
      <c r="B12" s="3"/>
      <c r="C12" s="12" t="s">
        <v>10</v>
      </c>
      <c r="D12" s="13"/>
      <c r="E12" s="11"/>
      <c r="F12" s="14"/>
      <c r="G12" s="11"/>
      <c r="H12" s="11"/>
      <c r="I12" s="3"/>
      <c r="J12" s="3"/>
    </row>
    <row r="13" spans="1:10" ht="1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22.5" customHeight="1">
      <c r="A14" s="3"/>
      <c r="B14" s="3"/>
      <c r="C14" s="3"/>
      <c r="D14" s="9" t="s">
        <v>11</v>
      </c>
      <c r="E14" s="46">
        <f>(D11-J7)/J8</f>
        <v>4.898979485566356</v>
      </c>
      <c r="F14" s="9" t="s">
        <v>12</v>
      </c>
      <c r="G14" s="3"/>
      <c r="H14" s="3"/>
      <c r="I14" s="3"/>
      <c r="J14" s="3"/>
    </row>
    <row r="16" spans="1:10" ht="15.75">
      <c r="A16" s="3"/>
      <c r="B16" s="4" t="s">
        <v>2</v>
      </c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">
      <c r="A18" s="3"/>
      <c r="B18" s="3"/>
      <c r="C18" s="5"/>
      <c r="D18" s="3"/>
      <c r="E18" s="3" t="s">
        <v>3</v>
      </c>
      <c r="F18" s="3" t="s">
        <v>133</v>
      </c>
      <c r="G18" s="3"/>
      <c r="H18" s="3"/>
      <c r="I18" s="3"/>
      <c r="J18" s="81">
        <f>D11</f>
        <v>9.797958971132712</v>
      </c>
    </row>
    <row r="19" spans="1:10" ht="15">
      <c r="A19" s="3"/>
      <c r="B19" s="3"/>
      <c r="C19" s="3"/>
      <c r="D19" s="3"/>
      <c r="E19" s="3"/>
      <c r="F19" s="3" t="s">
        <v>5</v>
      </c>
      <c r="G19" s="3"/>
      <c r="H19" s="3"/>
      <c r="I19" s="3"/>
      <c r="J19" s="3">
        <v>6.6</v>
      </c>
    </row>
    <row r="20" spans="1:10" ht="15.75">
      <c r="A20" s="3"/>
      <c r="B20" s="3"/>
      <c r="C20" s="3"/>
      <c r="D20" s="3"/>
      <c r="E20" s="3"/>
      <c r="F20" s="3" t="s">
        <v>6</v>
      </c>
      <c r="G20" s="3"/>
      <c r="H20" s="3"/>
      <c r="I20" s="3"/>
      <c r="J20" s="6">
        <v>41</v>
      </c>
    </row>
    <row r="21" spans="1:10" ht="15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8.75">
      <c r="A22" s="3"/>
      <c r="B22" s="3"/>
      <c r="C22" s="7" t="s">
        <v>7</v>
      </c>
      <c r="D22" s="8">
        <f>SQRT(POWER(J18,2)+2*J19*J20)</f>
        <v>25.242820761555155</v>
      </c>
      <c r="E22" s="9" t="s">
        <v>8</v>
      </c>
      <c r="F22" s="10">
        <f>D22*3.6</f>
        <v>90.87415474159856</v>
      </c>
      <c r="G22" s="9" t="s">
        <v>9</v>
      </c>
      <c r="H22" s="11"/>
      <c r="I22" s="3"/>
      <c r="J22" s="3"/>
    </row>
    <row r="23" spans="1:10" ht="27" customHeight="1">
      <c r="A23" s="3"/>
      <c r="B23" s="3"/>
      <c r="C23" s="12" t="s">
        <v>10</v>
      </c>
      <c r="D23" s="13"/>
      <c r="E23" s="11"/>
      <c r="F23" s="14"/>
      <c r="G23" s="11"/>
      <c r="H23" s="11"/>
      <c r="I23" s="3"/>
      <c r="J23" s="3"/>
    </row>
    <row r="24" spans="1:10" ht="1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8.75" customHeight="1">
      <c r="A25" s="3"/>
      <c r="B25" s="3"/>
      <c r="C25" s="3"/>
      <c r="D25" s="9" t="s">
        <v>11</v>
      </c>
      <c r="E25" s="46">
        <f>(D22-J18)/J19</f>
        <v>2.340130574306431</v>
      </c>
      <c r="F25" s="9" t="s">
        <v>12</v>
      </c>
      <c r="G25" s="3"/>
      <c r="H25" s="3"/>
      <c r="I25" s="3"/>
      <c r="J25" s="3"/>
    </row>
    <row r="26" spans="1:10" ht="25.5" customHeight="1">
      <c r="A26" s="3"/>
      <c r="B26" s="4" t="s">
        <v>13</v>
      </c>
      <c r="C26" s="3"/>
      <c r="D26" s="3"/>
      <c r="E26" s="3"/>
      <c r="F26" s="3"/>
      <c r="G26" s="3"/>
      <c r="H26" s="3"/>
      <c r="I26" s="3"/>
      <c r="J26" s="3"/>
    </row>
    <row r="27" spans="1:10" ht="1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.75">
      <c r="A28" s="3"/>
      <c r="B28" s="3"/>
      <c r="C28" s="4" t="s">
        <v>14</v>
      </c>
      <c r="D28" s="3" t="s">
        <v>15</v>
      </c>
      <c r="E28" s="3"/>
      <c r="F28" s="3" t="s">
        <v>16</v>
      </c>
      <c r="G28" s="3" t="s">
        <v>17</v>
      </c>
      <c r="H28" s="3"/>
      <c r="I28" s="3"/>
      <c r="J28" s="3">
        <v>0.2</v>
      </c>
    </row>
    <row r="29" spans="1:10" ht="15">
      <c r="A29" s="3"/>
      <c r="B29" s="3"/>
      <c r="C29" s="3"/>
      <c r="D29" s="3"/>
      <c r="E29" s="3"/>
      <c r="F29" s="3"/>
      <c r="G29" s="3" t="s">
        <v>18</v>
      </c>
      <c r="H29" s="3"/>
      <c r="I29" s="3"/>
      <c r="J29" s="3">
        <v>3.3</v>
      </c>
    </row>
    <row r="30" spans="1:10" ht="6.75" customHeight="1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7.5" customHeight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8.75">
      <c r="A32" s="3"/>
      <c r="B32" s="3"/>
      <c r="C32" s="3"/>
      <c r="D32" s="9" t="s">
        <v>19</v>
      </c>
      <c r="E32" s="46">
        <f>D22*J28+J29*J28*J28/2</f>
        <v>5.114564152311031</v>
      </c>
      <c r="F32" s="9" t="s">
        <v>20</v>
      </c>
      <c r="G32" s="3"/>
      <c r="H32" s="3"/>
      <c r="I32" s="3"/>
      <c r="J32" s="3"/>
    </row>
    <row r="33" spans="1:10" ht="15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5.75">
      <c r="A34" s="3"/>
      <c r="B34" s="3"/>
      <c r="C34" s="4" t="s">
        <v>21</v>
      </c>
      <c r="D34" s="3" t="s">
        <v>22</v>
      </c>
      <c r="E34" s="3"/>
      <c r="F34" s="3"/>
      <c r="G34" s="3"/>
      <c r="H34" s="3"/>
      <c r="I34" s="3"/>
      <c r="J34" s="3"/>
    </row>
    <row r="35" spans="1:10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6" customHeight="1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8.75">
      <c r="A37" s="3"/>
      <c r="B37" s="3"/>
      <c r="C37" s="3"/>
      <c r="D37" s="9" t="s">
        <v>23</v>
      </c>
      <c r="E37" s="46">
        <f>D22+J29*J28</f>
        <v>25.902820761555155</v>
      </c>
      <c r="F37" s="9" t="s">
        <v>24</v>
      </c>
      <c r="G37" s="10">
        <f>E37*3.6</f>
        <v>93.25015474159856</v>
      </c>
      <c r="H37" s="9" t="s">
        <v>9</v>
      </c>
      <c r="I37" s="3"/>
      <c r="J37" s="3"/>
    </row>
    <row r="38" spans="1:10" ht="15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5.75">
      <c r="A40" s="3"/>
      <c r="B40" s="4" t="s">
        <v>25</v>
      </c>
      <c r="C40" s="3"/>
      <c r="D40" s="3"/>
      <c r="E40" s="3"/>
      <c r="F40" s="3"/>
      <c r="G40" s="3"/>
      <c r="H40" s="3"/>
      <c r="I40" s="3"/>
      <c r="J40" s="3"/>
    </row>
    <row r="41" spans="1:10" ht="15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5.75">
      <c r="A42" s="3"/>
      <c r="B42" s="3"/>
      <c r="C42" s="4" t="s">
        <v>14</v>
      </c>
      <c r="D42" s="3"/>
      <c r="E42" s="3"/>
      <c r="F42" s="3"/>
      <c r="G42" s="3"/>
      <c r="H42" s="3"/>
      <c r="I42" s="3"/>
      <c r="J42" s="3"/>
    </row>
    <row r="43" spans="1:10" ht="15">
      <c r="A43" s="3"/>
      <c r="B43" s="3"/>
      <c r="C43" s="3"/>
      <c r="D43" s="3" t="s">
        <v>26</v>
      </c>
      <c r="E43" s="3"/>
      <c r="F43" s="3"/>
      <c r="G43" s="3" t="s">
        <v>27</v>
      </c>
      <c r="H43" s="3"/>
      <c r="I43" s="3"/>
      <c r="J43" s="3">
        <v>0.8</v>
      </c>
    </row>
    <row r="44" spans="1:10" ht="8.25" customHeight="1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8.75">
      <c r="A46" s="3"/>
      <c r="B46" s="3"/>
      <c r="C46" s="3"/>
      <c r="D46" s="15" t="s">
        <v>28</v>
      </c>
      <c r="E46" s="46">
        <f>E37*J43</f>
        <v>20.722256609244127</v>
      </c>
      <c r="F46" s="9" t="s">
        <v>20</v>
      </c>
      <c r="G46" s="11"/>
      <c r="H46" s="3"/>
      <c r="I46" s="3"/>
      <c r="J46" s="3"/>
    </row>
    <row r="47" spans="1:10" ht="15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6.5" thickBot="1">
      <c r="A48" s="3"/>
      <c r="B48" s="3" t="s">
        <v>29</v>
      </c>
      <c r="C48" s="3"/>
      <c r="D48" s="16"/>
      <c r="E48" s="17" t="s">
        <v>30</v>
      </c>
      <c r="F48" s="17" t="s">
        <v>31</v>
      </c>
      <c r="G48" s="17" t="s">
        <v>32</v>
      </c>
      <c r="H48" s="17" t="s">
        <v>32</v>
      </c>
      <c r="I48" s="17" t="s">
        <v>79</v>
      </c>
      <c r="J48" s="3"/>
    </row>
    <row r="49" spans="1:10" ht="15.75">
      <c r="A49" s="3"/>
      <c r="B49" s="3"/>
      <c r="C49" s="3"/>
      <c r="D49" s="82" t="s">
        <v>80</v>
      </c>
      <c r="E49" s="22">
        <f>E46</f>
        <v>20.722256609244127</v>
      </c>
      <c r="F49" s="22">
        <f>E32</f>
        <v>5.114564152311031</v>
      </c>
      <c r="G49" s="20">
        <f>J20</f>
        <v>41</v>
      </c>
      <c r="H49" s="20">
        <f>J9</f>
        <v>24</v>
      </c>
      <c r="I49" s="19">
        <v>0</v>
      </c>
      <c r="J49" s="3"/>
    </row>
    <row r="50" spans="1:10" ht="16.5" thickBot="1">
      <c r="A50" s="3"/>
      <c r="B50" s="3"/>
      <c r="C50" s="3"/>
      <c r="D50" s="21"/>
      <c r="E50" s="20">
        <f>G49+F49+E49+J9</f>
        <v>90.83682076155516</v>
      </c>
      <c r="F50" s="22">
        <f>G49+F49+J9</f>
        <v>70.11456415231103</v>
      </c>
      <c r="G50" s="20">
        <f>J20+J9</f>
        <v>65</v>
      </c>
      <c r="H50" s="20">
        <f>J9</f>
        <v>24</v>
      </c>
      <c r="I50" s="19">
        <v>0</v>
      </c>
      <c r="J50" s="3"/>
    </row>
    <row r="51" spans="1:10" ht="15.75">
      <c r="A51" s="3"/>
      <c r="B51" s="3"/>
      <c r="C51" s="3"/>
      <c r="D51" s="18" t="s">
        <v>37</v>
      </c>
      <c r="E51" s="19">
        <f>J43</f>
        <v>0.8</v>
      </c>
      <c r="F51" s="19">
        <f>J28</f>
        <v>0.2</v>
      </c>
      <c r="G51" s="22">
        <f>E25</f>
        <v>2.340130574306431</v>
      </c>
      <c r="H51" s="22">
        <f>E14</f>
        <v>4.898979485566356</v>
      </c>
      <c r="I51" s="19">
        <v>0</v>
      </c>
      <c r="J51" s="3"/>
    </row>
    <row r="52" spans="1:10" ht="16.5" thickBot="1">
      <c r="A52" s="3"/>
      <c r="B52" s="3"/>
      <c r="C52" s="3"/>
      <c r="D52" s="21"/>
      <c r="E52" s="22">
        <f>G51+F51+E51+E14</f>
        <v>8.239110059872786</v>
      </c>
      <c r="F52" s="22">
        <f>G51+F51+E14</f>
        <v>7.439110059872787</v>
      </c>
      <c r="G52" s="22">
        <f>G51+H51</f>
        <v>7.239110059872787</v>
      </c>
      <c r="H52" s="22">
        <f>E14</f>
        <v>4.898979485566356</v>
      </c>
      <c r="I52" s="19">
        <v>0</v>
      </c>
      <c r="J52" s="3"/>
    </row>
    <row r="53" spans="1:10" ht="15.75">
      <c r="A53" s="3"/>
      <c r="B53" s="3"/>
      <c r="C53" s="3"/>
      <c r="D53" s="18" t="s">
        <v>38</v>
      </c>
      <c r="E53" s="22">
        <f>E37</f>
        <v>25.902820761555155</v>
      </c>
      <c r="F53" s="22">
        <f>E37</f>
        <v>25.902820761555155</v>
      </c>
      <c r="G53" s="22">
        <f>D22</f>
        <v>25.242820761555155</v>
      </c>
      <c r="H53" s="22">
        <f>D11</f>
        <v>9.797958971132712</v>
      </c>
      <c r="I53" s="19">
        <v>0</v>
      </c>
      <c r="J53" s="3"/>
    </row>
    <row r="54" spans="1:10" ht="16.5" thickBot="1">
      <c r="A54" s="3"/>
      <c r="B54" s="3"/>
      <c r="C54" s="3"/>
      <c r="D54" s="21" t="s">
        <v>39</v>
      </c>
      <c r="E54" s="23">
        <f>G37</f>
        <v>93.25015474159856</v>
      </c>
      <c r="F54" s="23">
        <f>G37</f>
        <v>93.25015474159856</v>
      </c>
      <c r="G54" s="23">
        <f>F22</f>
        <v>90.87415474159856</v>
      </c>
      <c r="H54" s="22">
        <f>H53*3.6</f>
        <v>35.272652296077766</v>
      </c>
      <c r="I54" s="19">
        <v>0</v>
      </c>
      <c r="J54" s="3"/>
    </row>
  </sheetData>
  <sheetProtection/>
  <printOptions/>
  <pageMargins left="0.787401575" right="0.787401575" top="0.984251969" bottom="0.984251969" header="0.4921259845" footer="0.4921259845"/>
  <pageSetup orientation="portrait" paperSize="9" r:id="rId9"/>
  <headerFooter alignWithMargins="0">
    <oddHeader>&amp;LZP 4221-282/97&amp;C&amp;"TimesE,kurzíva"Ing.Ivan Krejsa&amp;RPříloha č.4</oddHeader>
    <oddFooter>&amp;CStrana &amp;P</oddFooter>
  </headerFooter>
  <legacyDrawing r:id="rId8"/>
  <oleObjects>
    <oleObject progId="AmiProDocument" shapeId="1234176" r:id="rId1"/>
    <oleObject progId="AmiProDocument" shapeId="1234180" r:id="rId2"/>
    <oleObject progId="AmiProDocument" shapeId="1234182" r:id="rId3"/>
    <oleObject progId="AmiProDocument" shapeId="1234184" r:id="rId4"/>
    <oleObject progId="AmiProDocument" shapeId="1234186" r:id="rId5"/>
    <oleObject progId="AmiProDocument" shapeId="1234188" r:id="rId6"/>
    <oleObject progId="AmiProDocument" shapeId="1234190" r:id="rId7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2">
      <selection activeCell="J35" sqref="J35"/>
    </sheetView>
  </sheetViews>
  <sheetFormatPr defaultColWidth="9.00390625" defaultRowHeight="12.75"/>
  <cols>
    <col min="3" max="3" width="12.75390625" style="0" customWidth="1"/>
  </cols>
  <sheetData>
    <row r="1" ht="18.75">
      <c r="B1" s="83" t="s">
        <v>134</v>
      </c>
    </row>
    <row r="4" spans="1:8" ht="15.75">
      <c r="A4" s="87" t="s">
        <v>135</v>
      </c>
      <c r="B4" s="57" t="s">
        <v>136</v>
      </c>
      <c r="C4" s="57" t="s">
        <v>137</v>
      </c>
      <c r="D4" s="61" t="s">
        <v>138</v>
      </c>
      <c r="E4" s="57" t="s">
        <v>60</v>
      </c>
      <c r="F4" s="57"/>
      <c r="G4" s="57">
        <v>0.8</v>
      </c>
      <c r="H4" s="61" t="s">
        <v>139</v>
      </c>
    </row>
    <row r="5" spans="2:8" ht="15.75">
      <c r="B5" s="57"/>
      <c r="C5" s="57"/>
      <c r="D5" s="57"/>
      <c r="E5" s="57"/>
      <c r="F5" s="57"/>
      <c r="G5" s="57"/>
      <c r="H5" s="57"/>
    </row>
    <row r="6" spans="2:8" ht="15.75">
      <c r="B6" s="57" t="s">
        <v>140</v>
      </c>
      <c r="C6" s="57" t="s">
        <v>141</v>
      </c>
      <c r="D6" s="61" t="s">
        <v>142</v>
      </c>
      <c r="E6" s="57" t="s">
        <v>60</v>
      </c>
      <c r="F6" s="57"/>
      <c r="G6" s="57">
        <v>20</v>
      </c>
      <c r="H6" s="61" t="s">
        <v>139</v>
      </c>
    </row>
    <row r="9" spans="3:5" ht="15.75">
      <c r="C9" s="68" t="s">
        <v>143</v>
      </c>
      <c r="D9" s="61" t="s">
        <v>144</v>
      </c>
      <c r="E9" t="s">
        <v>60</v>
      </c>
    </row>
    <row r="13" spans="3:6" ht="20.25">
      <c r="C13" s="4"/>
      <c r="D13" s="86" t="s">
        <v>145</v>
      </c>
      <c r="E13" s="84">
        <f>((G4*G4)+(G6/2*G6/2))/(2*G4)</f>
        <v>62.9</v>
      </c>
      <c r="F13" s="88" t="s">
        <v>20</v>
      </c>
    </row>
    <row r="18" spans="1:8" ht="15.75">
      <c r="A18" s="87" t="s">
        <v>146</v>
      </c>
      <c r="B18" s="57" t="s">
        <v>136</v>
      </c>
      <c r="C18" s="57" t="s">
        <v>137</v>
      </c>
      <c r="D18" s="61" t="s">
        <v>138</v>
      </c>
      <c r="E18" s="57" t="s">
        <v>60</v>
      </c>
      <c r="F18" s="57"/>
      <c r="G18" s="57">
        <v>0.9</v>
      </c>
      <c r="H18" s="61" t="s">
        <v>139</v>
      </c>
    </row>
    <row r="19" spans="2:8" ht="15.75">
      <c r="B19" s="57"/>
      <c r="C19" s="57"/>
      <c r="D19" s="57"/>
      <c r="E19" s="57"/>
      <c r="F19" s="57"/>
      <c r="G19" s="57"/>
      <c r="H19" s="57"/>
    </row>
    <row r="20" spans="2:8" ht="15.75">
      <c r="B20" s="57" t="s">
        <v>140</v>
      </c>
      <c r="C20" s="57" t="s">
        <v>141</v>
      </c>
      <c r="D20" s="61" t="s">
        <v>142</v>
      </c>
      <c r="E20" s="57" t="s">
        <v>60</v>
      </c>
      <c r="F20" s="57"/>
      <c r="G20" s="57">
        <v>20</v>
      </c>
      <c r="H20" s="61" t="s">
        <v>139</v>
      </c>
    </row>
    <row r="21" spans="2:8" ht="15.75">
      <c r="B21" s="57"/>
      <c r="C21" s="57"/>
      <c r="D21" s="57"/>
      <c r="E21" s="57"/>
      <c r="F21" s="57"/>
      <c r="G21" s="57"/>
      <c r="H21" s="57"/>
    </row>
    <row r="22" spans="2:8" ht="15">
      <c r="B22" s="57"/>
      <c r="C22" s="57"/>
      <c r="D22" s="57"/>
      <c r="E22" s="57"/>
      <c r="F22" s="57"/>
      <c r="G22" s="57"/>
      <c r="H22" s="57"/>
    </row>
    <row r="23" spans="2:8" ht="15.75">
      <c r="B23" s="57"/>
      <c r="C23" s="68" t="s">
        <v>143</v>
      </c>
      <c r="D23" s="61" t="s">
        <v>144</v>
      </c>
      <c r="E23" s="57" t="s">
        <v>60</v>
      </c>
      <c r="F23" s="57"/>
      <c r="G23" s="57"/>
      <c r="H23" s="57"/>
    </row>
    <row r="27" spans="3:6" ht="20.25">
      <c r="C27" s="4"/>
      <c r="D27" s="86" t="s">
        <v>145</v>
      </c>
      <c r="E27" s="84">
        <f>((G18*G18)+(G20/2*G20/2))/(2*G18)</f>
        <v>56.00555555555555</v>
      </c>
      <c r="F27" s="85" t="s">
        <v>20</v>
      </c>
    </row>
    <row r="31" spans="1:8" ht="15.75">
      <c r="A31" s="87" t="s">
        <v>147</v>
      </c>
      <c r="B31" s="57" t="s">
        <v>136</v>
      </c>
      <c r="C31" s="57" t="s">
        <v>137</v>
      </c>
      <c r="D31" s="61" t="s">
        <v>138</v>
      </c>
      <c r="E31" s="57" t="s">
        <v>60</v>
      </c>
      <c r="F31" s="57"/>
      <c r="G31" s="57">
        <v>1</v>
      </c>
      <c r="H31" s="61" t="s">
        <v>139</v>
      </c>
    </row>
    <row r="32" spans="2:8" ht="15.75">
      <c r="B32" s="57"/>
      <c r="C32" s="57"/>
      <c r="D32" s="57"/>
      <c r="E32" s="57"/>
      <c r="F32" s="57"/>
      <c r="G32" s="57"/>
      <c r="H32" s="57"/>
    </row>
    <row r="33" spans="2:8" ht="15.75">
      <c r="B33" s="57" t="s">
        <v>140</v>
      </c>
      <c r="C33" s="57" t="s">
        <v>141</v>
      </c>
      <c r="D33" s="61" t="s">
        <v>142</v>
      </c>
      <c r="E33" s="57" t="s">
        <v>60</v>
      </c>
      <c r="F33" s="57"/>
      <c r="G33" s="57">
        <v>20</v>
      </c>
      <c r="H33" s="61" t="s">
        <v>139</v>
      </c>
    </row>
    <row r="34" spans="2:8" ht="15.75">
      <c r="B34" s="57"/>
      <c r="C34" s="57"/>
      <c r="D34" s="57"/>
      <c r="E34" s="57"/>
      <c r="F34" s="57"/>
      <c r="G34" s="57"/>
      <c r="H34" s="57"/>
    </row>
    <row r="35" spans="2:8" ht="15">
      <c r="B35" s="57"/>
      <c r="C35" s="57"/>
      <c r="D35" s="57"/>
      <c r="E35" s="57"/>
      <c r="F35" s="57"/>
      <c r="G35" s="57"/>
      <c r="H35" s="57"/>
    </row>
    <row r="36" spans="2:8" ht="15.75">
      <c r="B36" s="57"/>
      <c r="C36" s="68" t="s">
        <v>143</v>
      </c>
      <c r="D36" s="61" t="s">
        <v>144</v>
      </c>
      <c r="E36" s="57" t="s">
        <v>60</v>
      </c>
      <c r="F36" s="57"/>
      <c r="G36" s="57"/>
      <c r="H36" s="57"/>
    </row>
    <row r="40" spans="3:6" ht="20.25">
      <c r="C40" s="4"/>
      <c r="D40" s="86" t="s">
        <v>145</v>
      </c>
      <c r="E40" s="84">
        <f>((G31*G31)+(G33/2*G33/2))/(2*G31)</f>
        <v>50.5</v>
      </c>
      <c r="F40" s="85" t="s">
        <v>20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5"/>
  <headerFooter alignWithMargins="0">
    <oddHeader>&amp;L&amp;"TimesE,obyčejný"&amp;12ZP 4677-738/97&amp;C&amp;"TimesE,obyčejný"&amp;12Ing. Ivan Krejsa&amp;R&amp;"TimesE,tučný"&amp;12Příloha č. 1</oddHeader>
  </headerFooter>
  <legacyDrawing r:id="rId4"/>
  <oleObjects>
    <oleObject progId="AmiProDocument" shapeId="1160315" r:id="rId1"/>
    <oleObject progId="AmiProDocument" shapeId="1241739" r:id="rId2"/>
    <oleObject progId="AmiProDocument" shapeId="124277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IKOS Zábřeh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Krejsa</dc:creator>
  <cp:keywords/>
  <dc:description/>
  <cp:lastModifiedBy>Ivan Krejsa</cp:lastModifiedBy>
  <cp:lastPrinted>2005-08-25T09:05:33Z</cp:lastPrinted>
  <dcterms:created xsi:type="dcterms:W3CDTF">1996-09-29T19:42:46Z</dcterms:created>
  <dcterms:modified xsi:type="dcterms:W3CDTF">2012-11-26T10:35:39Z</dcterms:modified>
  <cp:category/>
  <cp:version/>
  <cp:contentType/>
  <cp:contentStatus/>
</cp:coreProperties>
</file>